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umcloud-my.sharepoint.com/personal/martins_baika_altum_lv/Documents/DME3/"/>
    </mc:Choice>
  </mc:AlternateContent>
  <xr:revisionPtr revIDLastSave="1" documentId="8_{2540FA71-99F9-4A34-9512-806879A7FC0C}" xr6:coauthVersionLast="47" xr6:coauthVersionMax="47" xr10:uidLastSave="{8A08BC4F-B1B6-4FB5-B6DF-5EFB37EBAF38}"/>
  <bookViews>
    <workbookView xWindow="-120" yWindow="-120" windowWidth="29040" windowHeight="15720" xr2:uid="{D4A6A2C8-11BB-4390-A488-08ECD439A768}"/>
  </bookViews>
  <sheets>
    <sheet name="Aprēķins" sheetId="3" r:id="rId1"/>
  </sheets>
  <definedNames>
    <definedName name="_xlnm.Print_Area" localSheetId="0">Aprēķins!$A$1:$C$31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21" i="3" s="1"/>
  <c r="C22" i="3" s="1"/>
  <c r="C23" i="3"/>
  <c r="C26" i="3" s="1"/>
  <c r="C27" i="3" l="1"/>
  <c r="C17" i="3" s="1"/>
  <c r="C20" i="3"/>
  <c r="C19" i="3"/>
  <c r="C28" i="3" l="1"/>
  <c r="C31" i="3"/>
  <c r="D17" i="3"/>
  <c r="C29" i="3" l="1"/>
  <c r="D29" i="3" s="1"/>
  <c r="D28" i="3"/>
</calcChain>
</file>

<file path=xl/sharedStrings.xml><?xml version="1.0" encoding="utf-8"?>
<sst xmlns="http://schemas.openxmlformats.org/spreadsheetml/2006/main" count="27" uniqueCount="27">
  <si>
    <t xml:space="preserve">Summa, EUR 
(t.sk. PVN) </t>
  </si>
  <si>
    <t xml:space="preserve">DME3 programmas 
kapitāla atlaides aprēķina kalkulators </t>
  </si>
  <si>
    <t>Mājas atjaunošana, izmantojot ventilējamās fasādes pilnā apmērā</t>
  </si>
  <si>
    <t>40%*</t>
  </si>
  <si>
    <t>* Atbalsta apmērs ir 40%, bet ne vairāk kā 80 000 EUR uz viena projekta attiecināmajām izmaksām</t>
  </si>
  <si>
    <t>10 - 29% kopējās primārās enerģijas ietaupījums un ēka atrodās Latgales plānošanas reģionā</t>
  </si>
  <si>
    <t>Atjaunošana, izmantojot rūpnieciski ražotus koka karkasa paneļus pilnā apmērā;
Atjaunošana, izmantojot kvartāla pieeju</t>
  </si>
  <si>
    <t>Citi risnājumi, nodrošinot primārās enerģijas ietaupījumu vismaz 30% apmērā</t>
  </si>
  <si>
    <t xml:space="preserve">% no projekta attiecināmajām izmaksām </t>
  </si>
  <si>
    <t xml:space="preserve">1. Būvdarbi </t>
  </si>
  <si>
    <r>
      <t xml:space="preserve">Attiecināmo izmaksu aizdevuma summa 
</t>
    </r>
    <r>
      <rPr>
        <i/>
        <sz val="11"/>
        <rFont val="Times New Roman"/>
        <family val="1"/>
        <charset val="186"/>
      </rPr>
      <t xml:space="preserve">Izmaksas, kas radīsies pēc ALTUM atbalsta līguma noslēgšanas </t>
    </r>
  </si>
  <si>
    <t>2 Tehniskās dokumentācijas sagatavošanas izmaksas</t>
  </si>
  <si>
    <t xml:space="preserve">3. Autoruzraudzība </t>
  </si>
  <si>
    <t xml:space="preserve">4. Būvuzraudzība </t>
  </si>
  <si>
    <t>5. Projekta vadība</t>
  </si>
  <si>
    <t>6. Tehniskās dokumentācijas sagatavošanas un projekta vadības izmaksas, kas radušās pirms līguma noslēgšanas (pēc 01.01.2021.)</t>
  </si>
  <si>
    <t>6.1. Tehniskās dokumentācijas sagatavošanas izmaksas</t>
  </si>
  <si>
    <t xml:space="preserve">6.2. Projekta vadības izmaksas </t>
  </si>
  <si>
    <r>
      <t xml:space="preserve">Kapitāla atlaide 
</t>
    </r>
    <r>
      <rPr>
        <i/>
        <sz val="11"/>
        <rFont val="Times New Roman"/>
        <family val="1"/>
        <charset val="186"/>
      </rPr>
      <t>Atbilstoši projektā plānotajām darbībām, % no attiecināmo izmaksu aizdevuma apmēra</t>
    </r>
  </si>
  <si>
    <t>KAPITĀLA ATLAIDE KOPĀ</t>
  </si>
  <si>
    <r>
      <t xml:space="preserve">Kapitāla atlaides palielinājums 
</t>
    </r>
    <r>
      <rPr>
        <i/>
        <sz val="11"/>
        <color rgb="FF000000"/>
        <rFont val="Times New Roman"/>
        <family val="1"/>
        <charset val="186"/>
      </rPr>
      <t xml:space="preserve">Kapitāla atlaidi palielināt nav iespējams, ja projektu īsteno kvartāla ietvaros vai ar koka karkasa paneļiem </t>
    </r>
  </si>
  <si>
    <t>7. Neattiecināmās izmaksas (ja paredzētas)</t>
  </si>
  <si>
    <r>
      <t xml:space="preserve">Projekta kopējās izmaksas 
</t>
    </r>
    <r>
      <rPr>
        <i/>
        <sz val="11"/>
        <rFont val="Times New Roman"/>
        <family val="1"/>
        <charset val="186"/>
      </rPr>
      <t>Projekta attiecināmo un neattiecināmo izmaksu summa</t>
    </r>
  </si>
  <si>
    <r>
      <rPr>
        <b/>
        <sz val="11"/>
        <color theme="1"/>
        <rFont val="Times New Roman"/>
        <family val="1"/>
        <charset val="186"/>
      </rPr>
      <t>% pret Attiecināmo izmaksu aizdevumu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Nepārsniedzot 50% no attiecināmo izmaksu aizdevuma, izņemot koka karkasu pilotprojektus</t>
    </r>
  </si>
  <si>
    <r>
      <t xml:space="preserve">PROJEKTA ATTIECINĀMĀS IZMAKSAS 
</t>
    </r>
    <r>
      <rPr>
        <i/>
        <sz val="11"/>
        <color rgb="FF000000"/>
        <rFont val="Times New Roman"/>
        <family val="1"/>
        <charset val="186"/>
      </rPr>
      <t xml:space="preserve">Attiecināmo izmaksu aizdevuma un izmaksu, kas radušās iepriekš summa. </t>
    </r>
    <r>
      <rPr>
        <i/>
        <sz val="10"/>
        <color rgb="FF000000"/>
        <rFont val="Times New Roman"/>
        <family val="1"/>
        <charset val="186"/>
      </rPr>
      <t xml:space="preserve">Ja projektā izvēlētā darbība ir kvartāls vai koka karkass, izmaksu, kas radušās iepriekš summa netiek skaitīta klāt projekta attiecināmajām izmaksām un kapitāla atlaidi palielināt nav iespējams </t>
    </r>
  </si>
  <si>
    <r>
      <t xml:space="preserve">Rezervētā kapitāla atlaide
</t>
    </r>
    <r>
      <rPr>
        <i/>
        <sz val="11"/>
        <rFont val="Times New Roman"/>
        <family val="1"/>
        <charset val="186"/>
      </rPr>
      <t xml:space="preserve">Sākotnējā atzinumā norādītā maksimālā kapitāla atlaide </t>
    </r>
  </si>
  <si>
    <t>Kapitāla atlaides apmēra kritērijs (jāizvēlas atbilstošo)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</si>
</sst>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_-[$€-2]\ * #,##0.00_-;\-[$€-2]\ * #,##0.00_-;_-[$€-2]\ * &quot;-&quot;??_-;_-@_-"/>
    <numFmt numFmtId="165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242424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64" fontId="3" fillId="0" borderId="0" xfId="0" applyNumberFormat="1" applyFont="1" applyProtection="1"/>
    <xf numFmtId="0" fontId="3" fillId="0" borderId="6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Protection="1"/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 readingOrder="2"/>
    </xf>
    <xf numFmtId="44" fontId="1" fillId="3" borderId="1" xfId="0" applyNumberFormat="1" applyFont="1" applyFill="1" applyBorder="1" applyAlignment="1" applyProtection="1">
      <alignment vertical="center"/>
    </xf>
    <xf numFmtId="44" fontId="1" fillId="3" borderId="4" xfId="0" applyNumberFormat="1" applyFont="1" applyFill="1" applyBorder="1" applyAlignment="1" applyProtection="1">
      <alignment vertical="center"/>
    </xf>
    <xf numFmtId="164" fontId="1" fillId="2" borderId="4" xfId="0" applyNumberFormat="1" applyFont="1" applyFill="1" applyBorder="1" applyAlignment="1" applyProtection="1">
      <alignment vertical="center"/>
      <protection locked="0"/>
    </xf>
    <xf numFmtId="164" fontId="1" fillId="2" borderId="8" xfId="0" applyNumberFormat="1" applyFont="1" applyFill="1" applyBorder="1" applyAlignment="1" applyProtection="1">
      <alignment vertical="center"/>
      <protection locked="0"/>
    </xf>
    <xf numFmtId="164" fontId="4" fillId="5" borderId="1" xfId="0" applyNumberFormat="1" applyFont="1" applyFill="1" applyBorder="1" applyAlignment="1" applyProtection="1">
      <alignment vertical="center"/>
    </xf>
    <xf numFmtId="164" fontId="4" fillId="5" borderId="1" xfId="0" applyNumberFormat="1" applyFont="1" applyFill="1" applyBorder="1" applyAlignment="1" applyProtection="1">
      <alignment vertical="center" wrapText="1"/>
      <protection hidden="1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164" fontId="4" fillId="5" borderId="1" xfId="0" applyNumberFormat="1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10" fontId="4" fillId="2" borderId="1" xfId="0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 applyProtection="1">
      <alignment vertical="center" wrapText="1"/>
    </xf>
    <xf numFmtId="164" fontId="4" fillId="3" borderId="1" xfId="0" applyNumberFormat="1" applyFont="1" applyFill="1" applyBorder="1" applyAlignment="1" applyProtection="1">
      <alignment vertical="center"/>
    </xf>
    <xf numFmtId="44" fontId="1" fillId="2" borderId="1" xfId="0" applyNumberFormat="1" applyFont="1" applyFill="1" applyBorder="1" applyAlignment="1" applyProtection="1">
      <alignment vertical="center" wrapText="1"/>
      <protection locked="0"/>
    </xf>
    <xf numFmtId="10" fontId="1" fillId="2" borderId="2" xfId="1" applyNumberFormat="1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top" wrapText="1"/>
    </xf>
    <xf numFmtId="0" fontId="19" fillId="0" borderId="0" xfId="0" applyFont="1" applyAlignment="1" applyProtection="1">
      <alignment wrapText="1"/>
    </xf>
    <xf numFmtId="164" fontId="4" fillId="4" borderId="1" xfId="0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right" vertical="center" wrapText="1"/>
    </xf>
    <xf numFmtId="0" fontId="6" fillId="5" borderId="4" xfId="0" applyFont="1" applyFill="1" applyBorder="1" applyAlignment="1" applyProtection="1">
      <alignment horizontal="right" vertical="center" wrapText="1"/>
    </xf>
    <xf numFmtId="0" fontId="6" fillId="5" borderId="1" xfId="0" applyFont="1" applyFill="1" applyBorder="1" applyAlignment="1" applyProtection="1">
      <alignment horizontal="right" vertical="center" wrapText="1"/>
    </xf>
    <xf numFmtId="0" fontId="2" fillId="5" borderId="1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0" fontId="14" fillId="0" borderId="0" xfId="0" applyFont="1" applyProtection="1"/>
    <xf numFmtId="164" fontId="4" fillId="5" borderId="1" xfId="0" applyNumberFormat="1" applyFont="1" applyFill="1" applyBorder="1" applyAlignment="1" applyProtection="1">
      <alignment vertical="center" wrapText="1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309564</xdr:colOff>
      <xdr:row>1</xdr:row>
      <xdr:rowOff>23813</xdr:rowOff>
    </xdr:from>
    <xdr:to>
      <xdr:col>0</xdr:col>
      <xdr:colOff>2473118</xdr:colOff>
      <xdr:row>7</xdr:row>
      <xdr:rowOff>97034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2B5111-A0DD-44C0-83FE-5475DD03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4" y="404813"/>
          <a:ext cx="2163554" cy="1204791"/>
        </a:xfrm>
        <a:prstGeom prst="rect">
          <a:avLst/>
        </a:prstGeom>
      </xdr:spPr>
    </xdr:pic>
    <xdr:clientData/>
  </xdr:twoCellAnchor>
  <xdr:twoCellAnchor>
    <xdr:from>
      <xdr:col>3</xdr:col>
      <xdr:colOff>1390650</xdr:colOff>
      <xdr:row>9</xdr:row>
      <xdr:rowOff>114300</xdr:rowOff>
    </xdr:from>
    <xdr:to>
      <xdr:col>3</xdr:col>
      <xdr:colOff>1590675</xdr:colOff>
      <xdr:row>9</xdr:row>
      <xdr:rowOff>333375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47A2BFD7-287B-CBB1-AB56-0F6D08A2DA14}"/>
            </a:ext>
          </a:extLst>
        </xdr:cNvPr>
        <xdr:cNvSpPr/>
      </xdr:nvSpPr>
      <xdr:spPr>
        <a:xfrm>
          <a:off x="8020050" y="2038350"/>
          <a:ext cx="200025" cy="219075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B749-8F81-45FD-BC52-3A65AE9002C7}">
  <dimension ref="A2:K33"/>
  <sheetViews>
    <sheetView tabSelected="1" zoomScaleNormal="100" zoomScaleSheetLayoutView="90" workbookViewId="0">
      <selection activeCell="D11" sqref="D11"/>
    </sheetView>
  </sheetViews>
  <sheetFormatPr defaultColWidth="9.140625" defaultRowHeight="15" x14ac:dyDescent="0.25"/>
  <cols>
    <col min="1" max="1" width="69.5703125" style="2" customWidth="1"/>
    <col min="2" max="2" width="11.5703125" style="2" customWidth="1"/>
    <col min="3" max="3" width="18.28515625" style="12" customWidth="1"/>
    <col min="4" max="4" width="45.5703125" style="1" customWidth="1"/>
    <col min="5" max="5" width="30.42578125" style="1" customWidth="1"/>
    <col min="6" max="7" width="9.140625" style="1"/>
    <col min="8" max="8" width="11.5703125" style="1" bestFit="1" customWidth="1"/>
    <col min="9" max="9" width="10.7109375" style="1" bestFit="1" customWidth="1"/>
    <col min="10" max="10" width="9.140625" style="1"/>
    <col min="11" max="11" width="21.140625" style="1" customWidth="1"/>
    <col min="12" max="16384" width="9.140625" style="1"/>
  </cols>
  <sheetData>
    <row r="2" spans="1:11" ht="13.9" x14ac:dyDescent="0.25">
      <c r="A2" s="13"/>
      <c r="B2" s="13"/>
      <c r="C2" s="14"/>
      <c r="D2" s="15"/>
    </row>
    <row r="3" spans="1:11" x14ac:dyDescent="0.25">
      <c r="A3" s="40" t="s">
        <v>1</v>
      </c>
      <c r="B3" s="41"/>
      <c r="C3" s="41"/>
      <c r="D3" s="15"/>
    </row>
    <row r="4" spans="1:11" x14ac:dyDescent="0.25">
      <c r="A4" s="41"/>
      <c r="B4" s="41"/>
      <c r="C4" s="41"/>
      <c r="D4" s="15"/>
    </row>
    <row r="5" spans="1:11" x14ac:dyDescent="0.25">
      <c r="A5" s="41"/>
      <c r="B5" s="41"/>
      <c r="C5" s="41"/>
      <c r="D5" s="15"/>
    </row>
    <row r="6" spans="1:11" x14ac:dyDescent="0.25">
      <c r="A6" s="41"/>
      <c r="B6" s="41"/>
      <c r="C6" s="41"/>
      <c r="D6" s="15"/>
    </row>
    <row r="7" spans="1:11" x14ac:dyDescent="0.25">
      <c r="A7" s="41"/>
      <c r="B7" s="41"/>
      <c r="C7" s="41"/>
      <c r="D7" s="15"/>
    </row>
    <row r="8" spans="1:11" x14ac:dyDescent="0.25">
      <c r="A8" s="13"/>
      <c r="B8" s="13"/>
      <c r="C8" s="14"/>
    </row>
    <row r="9" spans="1:11" ht="33" customHeight="1" x14ac:dyDescent="0.25">
      <c r="C9" s="22" t="s">
        <v>0</v>
      </c>
      <c r="D9" s="19" t="s">
        <v>26</v>
      </c>
    </row>
    <row r="10" spans="1:11" ht="33" customHeight="1" x14ac:dyDescent="0.25">
      <c r="A10" s="50" t="s">
        <v>25</v>
      </c>
      <c r="B10" s="50"/>
      <c r="C10" s="65"/>
      <c r="D10" s="19"/>
    </row>
    <row r="11" spans="1:11" ht="27.75" customHeight="1" x14ac:dyDescent="0.25">
      <c r="A11" s="42" t="s">
        <v>10</v>
      </c>
      <c r="B11" s="44"/>
      <c r="C11" s="28">
        <f>SUM(C12:C16)</f>
        <v>0</v>
      </c>
      <c r="D11" s="20"/>
    </row>
    <row r="12" spans="1:11" ht="27.75" customHeight="1" x14ac:dyDescent="0.25">
      <c r="A12" s="45" t="s">
        <v>9</v>
      </c>
      <c r="B12" s="45"/>
      <c r="C12" s="25"/>
      <c r="E12" s="3"/>
      <c r="H12" s="64"/>
      <c r="K12" s="64"/>
    </row>
    <row r="13" spans="1:11" ht="24" customHeight="1" x14ac:dyDescent="0.25">
      <c r="A13" s="46" t="s">
        <v>11</v>
      </c>
      <c r="B13" s="47"/>
      <c r="C13" s="25"/>
      <c r="E13" s="4"/>
      <c r="G13" s="64"/>
    </row>
    <row r="14" spans="1:11" ht="21.75" customHeight="1" x14ac:dyDescent="0.25">
      <c r="A14" s="45" t="s">
        <v>12</v>
      </c>
      <c r="B14" s="45"/>
      <c r="C14" s="25"/>
      <c r="D14" s="5"/>
    </row>
    <row r="15" spans="1:11" ht="23.25" customHeight="1" x14ac:dyDescent="0.25">
      <c r="A15" s="45" t="s">
        <v>13</v>
      </c>
      <c r="B15" s="45"/>
      <c r="C15" s="25"/>
    </row>
    <row r="16" spans="1:11" ht="27.75" customHeight="1" x14ac:dyDescent="0.25">
      <c r="A16" s="45" t="s">
        <v>14</v>
      </c>
      <c r="B16" s="45"/>
      <c r="C16" s="26"/>
      <c r="D16" s="6"/>
      <c r="E16" s="7"/>
      <c r="F16" s="7"/>
      <c r="G16" s="7"/>
      <c r="H16" s="7"/>
      <c r="I16" s="7"/>
    </row>
    <row r="17" spans="1:9" ht="37.15" customHeight="1" x14ac:dyDescent="0.25">
      <c r="A17" s="48" t="s">
        <v>8</v>
      </c>
      <c r="B17" s="49"/>
      <c r="C17" s="36">
        <f>IF(C27=0,0,(C16+C25)/C27)</f>
        <v>0</v>
      </c>
      <c r="D17" s="37" t="str">
        <f>IF(C17&gt;0.03,"Projekta vadības izmaksas nedrīkst pārsniegt 3% no Projekta attiecināmās izmaksas","")</f>
        <v/>
      </c>
      <c r="E17" s="31"/>
      <c r="F17" s="31"/>
      <c r="G17" s="7"/>
      <c r="H17" s="21"/>
      <c r="I17" s="7"/>
    </row>
    <row r="18" spans="1:9" ht="32.450000000000003" customHeight="1" x14ac:dyDescent="0.25">
      <c r="A18" s="42" t="s">
        <v>18</v>
      </c>
      <c r="B18" s="43"/>
      <c r="C18" s="44"/>
      <c r="D18" s="16"/>
      <c r="E18" s="16"/>
      <c r="F18" s="16"/>
      <c r="G18" s="7"/>
      <c r="H18" s="7"/>
      <c r="I18" s="7"/>
    </row>
    <row r="19" spans="1:9" ht="31.5" customHeight="1" x14ac:dyDescent="0.25">
      <c r="A19" s="18" t="s">
        <v>6</v>
      </c>
      <c r="B19" s="8">
        <v>0.5</v>
      </c>
      <c r="C19" s="23">
        <f>C11*0.5</f>
        <v>0</v>
      </c>
      <c r="D19" s="9"/>
      <c r="E19" s="2"/>
    </row>
    <row r="20" spans="1:9" ht="20.100000000000001" customHeight="1" x14ac:dyDescent="0.25">
      <c r="A20" s="18" t="s">
        <v>2</v>
      </c>
      <c r="B20" s="8">
        <v>0.45</v>
      </c>
      <c r="C20" s="23">
        <f>C11*0.45</f>
        <v>0</v>
      </c>
      <c r="D20" s="10"/>
    </row>
    <row r="21" spans="1:9" ht="20.100000000000001" customHeight="1" x14ac:dyDescent="0.25">
      <c r="A21" s="18" t="s">
        <v>7</v>
      </c>
      <c r="B21" s="8">
        <v>0.4</v>
      </c>
      <c r="C21" s="23">
        <f>C11*0.4</f>
        <v>0</v>
      </c>
      <c r="D21" s="10"/>
    </row>
    <row r="22" spans="1:9" ht="30" customHeight="1" x14ac:dyDescent="0.25">
      <c r="A22" s="18" t="s">
        <v>5</v>
      </c>
      <c r="B22" s="17" t="s">
        <v>3</v>
      </c>
      <c r="C22" s="24">
        <f>IF(C21&gt;80000,80000,C21)</f>
        <v>0</v>
      </c>
      <c r="E22" s="11"/>
    </row>
    <row r="23" spans="1:9" ht="38.1" customHeight="1" x14ac:dyDescent="0.25">
      <c r="A23" s="50" t="s">
        <v>15</v>
      </c>
      <c r="B23" s="50"/>
      <c r="C23" s="30">
        <f>SUM(C24:C25)</f>
        <v>0</v>
      </c>
    </row>
    <row r="24" spans="1:9" ht="33.6" customHeight="1" x14ac:dyDescent="0.25">
      <c r="A24" s="51" t="s">
        <v>16</v>
      </c>
      <c r="B24" s="52"/>
      <c r="C24" s="29"/>
    </row>
    <row r="25" spans="1:9" ht="20.45" customHeight="1" x14ac:dyDescent="0.25">
      <c r="A25" s="53" t="s">
        <v>17</v>
      </c>
      <c r="B25" s="54"/>
      <c r="C25" s="29"/>
    </row>
    <row r="26" spans="1:9" ht="46.9" customHeight="1" x14ac:dyDescent="0.25">
      <c r="A26" s="57" t="s">
        <v>20</v>
      </c>
      <c r="B26" s="57"/>
      <c r="C26" s="34">
        <f>IF(OR(D11="Kvartāls",D11="Koka karkass"),0,C23*0.5)</f>
        <v>0</v>
      </c>
    </row>
    <row r="27" spans="1:9" ht="60" customHeight="1" x14ac:dyDescent="0.25">
      <c r="A27" s="55" t="s">
        <v>24</v>
      </c>
      <c r="B27" s="56"/>
      <c r="C27" s="27">
        <f>IF(OR(D11="Kvartāls",D11="Koka karkass"),C11,C11+C23)</f>
        <v>0</v>
      </c>
      <c r="D27" s="3"/>
      <c r="E27" s="3"/>
    </row>
    <row r="28" spans="1:9" ht="15.75" x14ac:dyDescent="0.25">
      <c r="A28" s="58" t="s">
        <v>19</v>
      </c>
      <c r="B28" s="58"/>
      <c r="C28" s="39" t="str">
        <f>IF(OR(D11="Kvartāls",D11="Koka karkass"),C19,IF(AND(D11="Ventilējamā fasāde",C20+C26&gt;C19),C19,IF(AND(D11="Ventilējamā fasāde",C20+C26&lt;=C19),C20+C26,IF(AND(D11="Vismaz 30%",C21+C26&gt;C19),C19,IF(AND(D11="Vismaz 30%",C21+C26&lt;=C19),C21+C26,IF(AND(D11="Latgale",C21+C26&lt;=80000),C22,IF(AND(D11="Latgale",C21+C26&gt;80000),80000,IF(D11="","Norādiet atbalstu",""))))))))</f>
        <v>Norādiet atbalstu</v>
      </c>
      <c r="D28" s="38" t="str">
        <f>IF(C28="Norādiet atbalstu","",IF(C28&gt;C10,"Kapitāla atlaide kopā nevar pārsniegt rezervēto kapitāla atlaidi. Pārsnieguma gadījumā daļa no attiecināmajām izmaksām jāpārnes uz neattiecināmajām izmaksām (tabulas 7.punktu)",""))</f>
        <v/>
      </c>
      <c r="E28" s="3"/>
    </row>
    <row r="29" spans="1:9" ht="43.15" customHeight="1" x14ac:dyDescent="0.25">
      <c r="A29" s="59" t="s">
        <v>23</v>
      </c>
      <c r="B29" s="60"/>
      <c r="C29" s="32">
        <f>IF(OR(C28=0,C28="Norādiet atbalstu"),0,C28/C11)</f>
        <v>0</v>
      </c>
      <c r="D29" s="11" t="str">
        <f>IF(C28="Norādiet atbalstu","",IF(C29&gt;0.5,"Pārsniedz 50% pret attiecināmo izmaksu aizdevumu",""))</f>
        <v/>
      </c>
      <c r="E29" s="3"/>
    </row>
    <row r="30" spans="1:9" ht="17.45" customHeight="1" x14ac:dyDescent="0.25">
      <c r="A30" s="62" t="s">
        <v>21</v>
      </c>
      <c r="B30" s="62"/>
      <c r="C30" s="35"/>
    </row>
    <row r="31" spans="1:9" ht="29.45" customHeight="1" x14ac:dyDescent="0.25">
      <c r="A31" s="63" t="s">
        <v>22</v>
      </c>
      <c r="B31" s="63"/>
      <c r="C31" s="33">
        <f>C27+C30</f>
        <v>0</v>
      </c>
    </row>
    <row r="32" spans="1:9" x14ac:dyDescent="0.25">
      <c r="E32" s="5"/>
    </row>
    <row r="33" spans="1:3" x14ac:dyDescent="0.25">
      <c r="A33" s="61" t="s">
        <v>4</v>
      </c>
      <c r="B33" s="61"/>
      <c r="C33" s="61"/>
    </row>
  </sheetData>
  <sheetProtection sheet="1" objects="1" scenarios="1"/>
  <mergeCells count="20">
    <mergeCell ref="A28:B28"/>
    <mergeCell ref="A29:B29"/>
    <mergeCell ref="A33:C33"/>
    <mergeCell ref="A30:B30"/>
    <mergeCell ref="A31:B31"/>
    <mergeCell ref="A23:B23"/>
    <mergeCell ref="A24:B24"/>
    <mergeCell ref="A25:B25"/>
    <mergeCell ref="A27:B27"/>
    <mergeCell ref="A26:B26"/>
    <mergeCell ref="A3:C7"/>
    <mergeCell ref="A18:C18"/>
    <mergeCell ref="A11:B11"/>
    <mergeCell ref="A12:B12"/>
    <mergeCell ref="A13:B13"/>
    <mergeCell ref="A14:B14"/>
    <mergeCell ref="A15:B15"/>
    <mergeCell ref="A16:B16"/>
    <mergeCell ref="A17:B17"/>
    <mergeCell ref="A10:B10"/>
  </mergeCells>
  <dataValidations count="1">
    <dataValidation type="list" allowBlank="1" showInputMessage="1" showErrorMessage="1" sqref="D11" xr:uid="{50022806-E198-4A17-BB47-FA441B465E39}">
      <formula1>"Kvartāls,Ventilējamā fasāde,Koka karkass,Vismaz 30%,Latgale"</formula1>
    </dataValidation>
  </dataValidations>
  <pageMargins left="0.7" right="0.7" top="0.75" bottom="0.75" header="0.3" footer="0.3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C1C604D06C74EB591DA5674EF7E16" ma:contentTypeVersion="11" ma:contentTypeDescription="Create a new document." ma:contentTypeScope="" ma:versionID="b4a1f9e37018cca36ede8e5f51f46f0a">
  <xsd:schema xmlns:xsd="http://www.w3.org/2001/XMLSchema" xmlns:xs="http://www.w3.org/2001/XMLSchema" xmlns:p="http://schemas.microsoft.com/office/2006/metadata/properties" xmlns:ns2="874ac3a5-b821-45dc-9a38-5bcc952aa0fd" xmlns:ns3="6526661d-655d-4ff5-b1b6-ff4ff8dd7c46" targetNamespace="http://schemas.microsoft.com/office/2006/metadata/properties" ma:root="true" ma:fieldsID="84659f589128f19986c3813b86658272" ns2:_="" ns3:_="">
    <xsd:import namespace="874ac3a5-b821-45dc-9a38-5bcc952aa0fd"/>
    <xsd:import namespace="6526661d-655d-4ff5-b1b6-ff4ff8dd7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ac3a5-b821-45dc-9a38-5bcc952aa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802d30-d0ed-4d9c-9ae2-8ef0183b34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6661d-655d-4ff5-b1b6-ff4ff8dd7c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4c1b45-7686-430e-a81e-1120e5442570}" ma:internalName="TaxCatchAll" ma:showField="CatchAllData" ma:web="6526661d-655d-4ff5-b1b6-ff4ff8dd7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ac3a5-b821-45dc-9a38-5bcc952aa0fd">
      <Terms xmlns="http://schemas.microsoft.com/office/infopath/2007/PartnerControls"/>
    </lcf76f155ced4ddcb4097134ff3c332f>
    <TaxCatchAll xmlns="6526661d-655d-4ff5-b1b6-ff4ff8dd7c46" xsi:nil="true"/>
  </documentManagement>
</p:properties>
</file>

<file path=customXml/itemProps1.xml><?xml version="1.0" encoding="utf-8"?>
<ds:datastoreItem xmlns:ds="http://schemas.openxmlformats.org/officeDocument/2006/customXml" ds:itemID="{D6A8F83A-F65E-47AE-B3A4-99AB46A66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ac3a5-b821-45dc-9a38-5bcc952aa0fd"/>
    <ds:schemaRef ds:uri="6526661d-655d-4ff5-b1b6-ff4ff8dd7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69FB9-A118-438E-A9C8-0E93C7AE26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D3820-EBFF-4904-85BB-CD95CE14FFD5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526661d-655d-4ff5-b1b6-ff4ff8dd7c46"/>
    <ds:schemaRef ds:uri="874ac3a5-b821-45dc-9a38-5bcc952aa0fd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Aprēķins</vt:lpstr>
      <vt:lpstr>Aprēķins!Print_Area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2022-09-29T09:40:14Z</dcterms:created>
  <dcterms:modified xsi:type="dcterms:W3CDTF">2025-09-05T05:54:14Z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0x010100D0AC1C604D06C74EB591DA5674EF7E16</vt:lpwstr>
  </property>
  <property fmtid="{D5CDD505-2E9C-101B-9397-08002B2CF9AE}" pid="3" name="MediaServiceImageTags">
    <vt:lpwstr/>
  </property>
</Properties>
</file>