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Liga.Mellena\Downloads\"/>
    </mc:Choice>
  </mc:AlternateContent>
  <xr:revisionPtr revIDLastSave="0" documentId="13_ncr:1_{7FFD6610-F5F1-487F-AA2B-B4AE325EF244}" xr6:coauthVersionLast="47" xr6:coauthVersionMax="47" xr10:uidLastSave="{00000000-0000-0000-0000-000000000000}"/>
  <workbookProtection workbookAlgorithmName="SHA-512" workbookHashValue="3xyzQx4VhUDr5/ZpCwFMpi562+skbrZB+CmMfGsZer6/hBeZ/imn2zlz/N7mwRbrOn/U4ALNpl8+qIN3Yeb1mg==" workbookSaltValue="e8lPyDeg9RnYEHYdLt9RHA==" workbookSpinCount="100000" lockStructure="1"/>
  <bookViews>
    <workbookView xWindow="-120" yWindow="-120" windowWidth="29040" windowHeight="15720" firstSheet="4" activeTab="5" xr2:uid="{EC047ED3-1B50-4C79-B0E1-698C2D11CFC4}"/>
  </bookViews>
  <sheets>
    <sheet name="Tāme" sheetId="6" state="hidden" r:id="rId1"/>
    <sheet name="Atbalsta noteikšana" sheetId="20" state="hidden" r:id="rId2"/>
    <sheet name="Finansējums" sheetId="16" state="hidden" r:id="rId3"/>
    <sheet name="Līguma pielikums" sheetId="15" state="hidden" r:id="rId4"/>
    <sheet name="Klientam aizpildāms %" sheetId="24" r:id="rId5"/>
    <sheet name="Klientam aizpildāms summas" sheetId="25" r:id="rId6"/>
    <sheet name="Aprekiniem" sheetId="12" state="hidden" r:id="rId7"/>
  </sheets>
  <externalReferences>
    <externalReference r:id="rId8"/>
  </externalReferences>
  <definedNames>
    <definedName name="_xlnm.Print_Area" localSheetId="2">Finansējums!$C$5:$R$109</definedName>
    <definedName name="_xlnm.Print_Area" localSheetId="3">'Līguma pielikums'!$5:$119</definedName>
    <definedName name="_xlnm.Print_Area" localSheetId="0">Tāme!$B$3:$M$131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9" i="25" l="1"/>
  <c r="P30" i="25" s="1"/>
  <c r="N29" i="25"/>
  <c r="N30" i="25" s="1"/>
  <c r="K29" i="25"/>
  <c r="K30" i="25" s="1"/>
  <c r="H29" i="25"/>
  <c r="H30" i="25" s="1"/>
  <c r="F29" i="25"/>
  <c r="F30" i="25" s="1"/>
  <c r="E28" i="25"/>
  <c r="E30" i="25" s="1"/>
  <c r="R23" i="25"/>
  <c r="R29" i="25" s="1"/>
  <c r="R30" i="25" s="1"/>
  <c r="P23" i="25"/>
  <c r="O23" i="25"/>
  <c r="O29" i="25" s="1"/>
  <c r="O30" i="25" s="1"/>
  <c r="N23" i="25"/>
  <c r="M23" i="25"/>
  <c r="M29" i="25" s="1"/>
  <c r="M30" i="25" s="1"/>
  <c r="L23" i="25"/>
  <c r="L29" i="25" s="1"/>
  <c r="L30" i="25" s="1"/>
  <c r="K23" i="25"/>
  <c r="J23" i="25"/>
  <c r="J29" i="25" s="1"/>
  <c r="J30" i="25" s="1"/>
  <c r="I23" i="25"/>
  <c r="I29" i="25" s="1"/>
  <c r="I30" i="25" s="1"/>
  <c r="H23" i="25"/>
  <c r="G23" i="25"/>
  <c r="G29" i="25" s="1"/>
  <c r="G30" i="25" s="1"/>
  <c r="F23" i="25"/>
  <c r="E23" i="25"/>
  <c r="E29" i="25" s="1"/>
  <c r="D23" i="25"/>
  <c r="U22" i="25"/>
  <c r="Q22" i="25"/>
  <c r="S22" i="25" s="1"/>
  <c r="U21" i="25"/>
  <c r="S21" i="25"/>
  <c r="Q21" i="25"/>
  <c r="U20" i="25"/>
  <c r="S20" i="25"/>
  <c r="Q20" i="25"/>
  <c r="U19" i="25"/>
  <c r="S19" i="25"/>
  <c r="Q19" i="25"/>
  <c r="U18" i="25"/>
  <c r="Q18" i="25"/>
  <c r="S18" i="25" s="1"/>
  <c r="U17" i="25"/>
  <c r="Q17" i="25"/>
  <c r="S17" i="25" s="1"/>
  <c r="U16" i="25"/>
  <c r="Q16" i="25"/>
  <c r="S16" i="25" s="1"/>
  <c r="U15" i="25"/>
  <c r="Q15" i="25"/>
  <c r="S15" i="25" s="1"/>
  <c r="U14" i="25"/>
  <c r="Q14" i="25"/>
  <c r="S14" i="25" s="1"/>
  <c r="U13" i="25"/>
  <c r="S13" i="25"/>
  <c r="Q13" i="25"/>
  <c r="U12" i="25"/>
  <c r="S12" i="25"/>
  <c r="Q12" i="25"/>
  <c r="L29" i="24"/>
  <c r="L30" i="24" s="1"/>
  <c r="E28" i="24"/>
  <c r="R23" i="24"/>
  <c r="R29" i="24" s="1"/>
  <c r="R30" i="24" s="1"/>
  <c r="P23" i="24"/>
  <c r="P29" i="24" s="1"/>
  <c r="P30" i="24" s="1"/>
  <c r="L23" i="24"/>
  <c r="K23" i="24"/>
  <c r="K29" i="24" s="1"/>
  <c r="K30" i="24" s="1"/>
  <c r="F23" i="24"/>
  <c r="F29" i="24" s="1"/>
  <c r="F30" i="24" s="1"/>
  <c r="E23" i="24"/>
  <c r="E29" i="24" s="1"/>
  <c r="D23" i="24"/>
  <c r="S22" i="24"/>
  <c r="U22" i="24" s="1"/>
  <c r="Q22" i="24"/>
  <c r="O22" i="24"/>
  <c r="N22" i="24"/>
  <c r="M22" i="24"/>
  <c r="J22" i="24"/>
  <c r="I22" i="24"/>
  <c r="H22" i="24"/>
  <c r="G22" i="24" s="1"/>
  <c r="S21" i="24"/>
  <c r="U21" i="24" s="1"/>
  <c r="Q21" i="24"/>
  <c r="O21" i="24"/>
  <c r="N21" i="24"/>
  <c r="M21" i="24"/>
  <c r="J21" i="24"/>
  <c r="I21" i="24"/>
  <c r="H21" i="24"/>
  <c r="G21" i="24" s="1"/>
  <c r="Q20" i="24"/>
  <c r="S20" i="24" s="1"/>
  <c r="U20" i="24" s="1"/>
  <c r="O20" i="24"/>
  <c r="N20" i="24"/>
  <c r="M20" i="24"/>
  <c r="J20" i="24"/>
  <c r="I20" i="24"/>
  <c r="H20" i="24"/>
  <c r="G20" i="24" s="1"/>
  <c r="S19" i="24"/>
  <c r="U19" i="24" s="1"/>
  <c r="Q19" i="24"/>
  <c r="O19" i="24"/>
  <c r="N19" i="24"/>
  <c r="M19" i="24"/>
  <c r="J19" i="24"/>
  <c r="G19" i="24" s="1"/>
  <c r="I19" i="24"/>
  <c r="H19" i="24"/>
  <c r="Q18" i="24"/>
  <c r="S18" i="24" s="1"/>
  <c r="U18" i="24" s="1"/>
  <c r="O18" i="24"/>
  <c r="N18" i="24"/>
  <c r="M18" i="24"/>
  <c r="J18" i="24"/>
  <c r="I18" i="24"/>
  <c r="G18" i="24" s="1"/>
  <c r="H18" i="24"/>
  <c r="Q17" i="24"/>
  <c r="S17" i="24" s="1"/>
  <c r="U17" i="24" s="1"/>
  <c r="O17" i="24"/>
  <c r="N17" i="24"/>
  <c r="M17" i="24"/>
  <c r="J17" i="24"/>
  <c r="I17" i="24"/>
  <c r="H17" i="24"/>
  <c r="G17" i="24"/>
  <c r="Q16" i="24"/>
  <c r="S16" i="24" s="1"/>
  <c r="U16" i="24" s="1"/>
  <c r="O16" i="24"/>
  <c r="N16" i="24"/>
  <c r="M16" i="24"/>
  <c r="J16" i="24"/>
  <c r="I16" i="24"/>
  <c r="H16" i="24"/>
  <c r="G16" i="24" s="1"/>
  <c r="S15" i="24"/>
  <c r="U15" i="24" s="1"/>
  <c r="Q15" i="24"/>
  <c r="O15" i="24"/>
  <c r="N15" i="24"/>
  <c r="M15" i="24"/>
  <c r="J15" i="24"/>
  <c r="G15" i="24" s="1"/>
  <c r="I15" i="24"/>
  <c r="H15" i="24"/>
  <c r="Q14" i="24"/>
  <c r="S14" i="24" s="1"/>
  <c r="U14" i="24" s="1"/>
  <c r="O14" i="24"/>
  <c r="N14" i="24"/>
  <c r="M14" i="24"/>
  <c r="J14" i="24"/>
  <c r="I14" i="24"/>
  <c r="G14" i="24" s="1"/>
  <c r="H14" i="24"/>
  <c r="Q13" i="24"/>
  <c r="S13" i="24" s="1"/>
  <c r="U13" i="24" s="1"/>
  <c r="O13" i="24"/>
  <c r="N13" i="24"/>
  <c r="M13" i="24"/>
  <c r="J13" i="24"/>
  <c r="I13" i="24"/>
  <c r="H13" i="24"/>
  <c r="G13" i="24"/>
  <c r="Q12" i="24"/>
  <c r="Q23" i="24" s="1"/>
  <c r="Q29" i="24" s="1"/>
  <c r="Q30" i="24" s="1"/>
  <c r="O12" i="24"/>
  <c r="O23" i="24" s="1"/>
  <c r="O29" i="24" s="1"/>
  <c r="O30" i="24" s="1"/>
  <c r="N12" i="24"/>
  <c r="N23" i="24" s="1"/>
  <c r="N29" i="24" s="1"/>
  <c r="N30" i="24" s="1"/>
  <c r="M12" i="24"/>
  <c r="M23" i="24" s="1"/>
  <c r="M29" i="24" s="1"/>
  <c r="M30" i="24" s="1"/>
  <c r="J12" i="24"/>
  <c r="J23" i="24" s="1"/>
  <c r="J29" i="24" s="1"/>
  <c r="J30" i="24" s="1"/>
  <c r="I12" i="24"/>
  <c r="I23" i="24" s="1"/>
  <c r="I29" i="24" s="1"/>
  <c r="I30" i="24" s="1"/>
  <c r="H12" i="24"/>
  <c r="H23" i="24" s="1"/>
  <c r="H29" i="24" s="1"/>
  <c r="H30" i="24" s="1"/>
  <c r="U11" i="24"/>
  <c r="U10" i="24"/>
  <c r="M16" i="15"/>
  <c r="L21" i="15"/>
  <c r="L16" i="15"/>
  <c r="J16" i="15"/>
  <c r="H16" i="15"/>
  <c r="G16" i="15"/>
  <c r="F16" i="15"/>
  <c r="S23" i="25" l="1"/>
  <c r="S29" i="25" s="1"/>
  <c r="S30" i="25" s="1"/>
  <c r="E30" i="24"/>
  <c r="U23" i="25"/>
  <c r="G12" i="24"/>
  <c r="G23" i="24" s="1"/>
  <c r="G29" i="24" s="1"/>
  <c r="G30" i="24" s="1"/>
  <c r="S12" i="24"/>
  <c r="Q23" i="25"/>
  <c r="Q29" i="25" s="1"/>
  <c r="Q30" i="25" s="1"/>
  <c r="Q14" i="15"/>
  <c r="Q28" i="15"/>
  <c r="Q42" i="15"/>
  <c r="Q56" i="15"/>
  <c r="Q70" i="15"/>
  <c r="Q84" i="15"/>
  <c r="AC97" i="15"/>
  <c r="AB97" i="15"/>
  <c r="AA97" i="15"/>
  <c r="Y97" i="15"/>
  <c r="X97" i="15"/>
  <c r="W97" i="15"/>
  <c r="V97" i="15"/>
  <c r="U97" i="15"/>
  <c r="S97" i="15"/>
  <c r="R97" i="15"/>
  <c r="Q97" i="15"/>
  <c r="AC96" i="15"/>
  <c r="AB96" i="15"/>
  <c r="AA96" i="15"/>
  <c r="Y96" i="15"/>
  <c r="X96" i="15"/>
  <c r="W96" i="15"/>
  <c r="V96" i="15"/>
  <c r="U96" i="15"/>
  <c r="S96" i="15"/>
  <c r="R96" i="15"/>
  <c r="Q96" i="15"/>
  <c r="AC95" i="15"/>
  <c r="AB95" i="15"/>
  <c r="AA95" i="15"/>
  <c r="Y95" i="15"/>
  <c r="X95" i="15"/>
  <c r="W95" i="15"/>
  <c r="V95" i="15"/>
  <c r="U95" i="15"/>
  <c r="S95" i="15"/>
  <c r="R95" i="15"/>
  <c r="Q95" i="15"/>
  <c r="AC94" i="15"/>
  <c r="AB94" i="15"/>
  <c r="AA94" i="15"/>
  <c r="Y94" i="15"/>
  <c r="X94" i="15"/>
  <c r="W94" i="15"/>
  <c r="V94" i="15"/>
  <c r="U94" i="15"/>
  <c r="S94" i="15"/>
  <c r="R94" i="15"/>
  <c r="Q94" i="15"/>
  <c r="AC93" i="15"/>
  <c r="AB93" i="15"/>
  <c r="AA93" i="15"/>
  <c r="Y93" i="15"/>
  <c r="X93" i="15"/>
  <c r="W93" i="15"/>
  <c r="V93" i="15"/>
  <c r="U93" i="15"/>
  <c r="S93" i="15"/>
  <c r="R93" i="15"/>
  <c r="Q93" i="15"/>
  <c r="AC92" i="15"/>
  <c r="AB92" i="15"/>
  <c r="AA92" i="15"/>
  <c r="Y92" i="15"/>
  <c r="X92" i="15"/>
  <c r="W92" i="15"/>
  <c r="V92" i="15"/>
  <c r="U92" i="15"/>
  <c r="S92" i="15"/>
  <c r="R92" i="15"/>
  <c r="Q92" i="15"/>
  <c r="AC91" i="15"/>
  <c r="AB91" i="15"/>
  <c r="AA91" i="15"/>
  <c r="Y91" i="15"/>
  <c r="X91" i="15"/>
  <c r="W91" i="15"/>
  <c r="V91" i="15"/>
  <c r="U91" i="15"/>
  <c r="S91" i="15"/>
  <c r="R91" i="15"/>
  <c r="Q91" i="15"/>
  <c r="AC90" i="15"/>
  <c r="AB90" i="15"/>
  <c r="AA90" i="15"/>
  <c r="Y90" i="15"/>
  <c r="X90" i="15"/>
  <c r="W90" i="15"/>
  <c r="V90" i="15"/>
  <c r="U90" i="15"/>
  <c r="S90" i="15"/>
  <c r="R90" i="15"/>
  <c r="Q90" i="15"/>
  <c r="AC89" i="15"/>
  <c r="AB89" i="15"/>
  <c r="AA89" i="15"/>
  <c r="Y89" i="15"/>
  <c r="X89" i="15"/>
  <c r="W89" i="15"/>
  <c r="V89" i="15"/>
  <c r="U89" i="15"/>
  <c r="S89" i="15"/>
  <c r="R89" i="15"/>
  <c r="Q89" i="15"/>
  <c r="AC88" i="15"/>
  <c r="AB88" i="15"/>
  <c r="AA88" i="15"/>
  <c r="Y88" i="15"/>
  <c r="X88" i="15"/>
  <c r="W88" i="15"/>
  <c r="V88" i="15"/>
  <c r="U88" i="15"/>
  <c r="S88" i="15"/>
  <c r="R88" i="15"/>
  <c r="Q88" i="15"/>
  <c r="AC87" i="15"/>
  <c r="AB87" i="15"/>
  <c r="AA87" i="15"/>
  <c r="Y87" i="15"/>
  <c r="X87" i="15"/>
  <c r="W87" i="15"/>
  <c r="V87" i="15"/>
  <c r="U87" i="15"/>
  <c r="S87" i="15"/>
  <c r="R87" i="15"/>
  <c r="Q87" i="15"/>
  <c r="AC86" i="15"/>
  <c r="AB86" i="15"/>
  <c r="AA86" i="15"/>
  <c r="Y86" i="15"/>
  <c r="X86" i="15"/>
  <c r="W86" i="15"/>
  <c r="V86" i="15"/>
  <c r="U86" i="15"/>
  <c r="S86" i="15"/>
  <c r="R86" i="15"/>
  <c r="Q86" i="15"/>
  <c r="AC83" i="15"/>
  <c r="AB83" i="15"/>
  <c r="AA83" i="15"/>
  <c r="Y83" i="15"/>
  <c r="X83" i="15"/>
  <c r="W83" i="15"/>
  <c r="V83" i="15"/>
  <c r="U83" i="15"/>
  <c r="S83" i="15"/>
  <c r="R83" i="15"/>
  <c r="Q83" i="15"/>
  <c r="AC82" i="15"/>
  <c r="AB82" i="15"/>
  <c r="AA82" i="15"/>
  <c r="Y82" i="15"/>
  <c r="X82" i="15"/>
  <c r="W82" i="15"/>
  <c r="V82" i="15"/>
  <c r="U82" i="15"/>
  <c r="S82" i="15"/>
  <c r="R82" i="15"/>
  <c r="Q82" i="15"/>
  <c r="AC81" i="15"/>
  <c r="AB81" i="15"/>
  <c r="AA81" i="15"/>
  <c r="Y81" i="15"/>
  <c r="X81" i="15"/>
  <c r="W81" i="15"/>
  <c r="V81" i="15"/>
  <c r="U81" i="15"/>
  <c r="S81" i="15"/>
  <c r="R81" i="15"/>
  <c r="Q81" i="15"/>
  <c r="AC80" i="15"/>
  <c r="AB80" i="15"/>
  <c r="AA80" i="15"/>
  <c r="Y80" i="15"/>
  <c r="X80" i="15"/>
  <c r="W80" i="15"/>
  <c r="V80" i="15"/>
  <c r="U80" i="15"/>
  <c r="S80" i="15"/>
  <c r="R80" i="15"/>
  <c r="Q80" i="15"/>
  <c r="AC79" i="15"/>
  <c r="AB79" i="15"/>
  <c r="AA79" i="15"/>
  <c r="Y79" i="15"/>
  <c r="X79" i="15"/>
  <c r="W79" i="15"/>
  <c r="V79" i="15"/>
  <c r="U79" i="15"/>
  <c r="S79" i="15"/>
  <c r="R79" i="15"/>
  <c r="Q79" i="15"/>
  <c r="AC78" i="15"/>
  <c r="AB78" i="15"/>
  <c r="AA78" i="15"/>
  <c r="Y78" i="15"/>
  <c r="X78" i="15"/>
  <c r="W78" i="15"/>
  <c r="W70" i="15" s="1"/>
  <c r="V78" i="15"/>
  <c r="U78" i="15"/>
  <c r="S78" i="15"/>
  <c r="R78" i="15"/>
  <c r="Q78" i="15"/>
  <c r="AC77" i="15"/>
  <c r="AB77" i="15"/>
  <c r="AA77" i="15"/>
  <c r="Y77" i="15"/>
  <c r="X77" i="15"/>
  <c r="W77" i="15"/>
  <c r="V77" i="15"/>
  <c r="U77" i="15"/>
  <c r="S77" i="15"/>
  <c r="R77" i="15"/>
  <c r="Q77" i="15"/>
  <c r="AC76" i="15"/>
  <c r="AB76" i="15"/>
  <c r="AA76" i="15"/>
  <c r="Y76" i="15"/>
  <c r="X76" i="15"/>
  <c r="W76" i="15"/>
  <c r="V76" i="15"/>
  <c r="U76" i="15"/>
  <c r="S76" i="15"/>
  <c r="R76" i="15"/>
  <c r="Q76" i="15"/>
  <c r="AC75" i="15"/>
  <c r="AB75" i="15"/>
  <c r="AA75" i="15"/>
  <c r="Y75" i="15"/>
  <c r="X75" i="15"/>
  <c r="W75" i="15"/>
  <c r="V75" i="15"/>
  <c r="U75" i="15"/>
  <c r="S75" i="15"/>
  <c r="R75" i="15"/>
  <c r="Q75" i="15"/>
  <c r="AC74" i="15"/>
  <c r="AB74" i="15"/>
  <c r="AA74" i="15"/>
  <c r="Y74" i="15"/>
  <c r="X74" i="15"/>
  <c r="W74" i="15"/>
  <c r="V74" i="15"/>
  <c r="U74" i="15"/>
  <c r="S74" i="15"/>
  <c r="R74" i="15"/>
  <c r="Q74" i="15"/>
  <c r="AC73" i="15"/>
  <c r="AB73" i="15"/>
  <c r="AA73" i="15"/>
  <c r="Y73" i="15"/>
  <c r="X73" i="15"/>
  <c r="W73" i="15"/>
  <c r="V73" i="15"/>
  <c r="U73" i="15"/>
  <c r="S73" i="15"/>
  <c r="R73" i="15"/>
  <c r="Q73" i="15"/>
  <c r="AC72" i="15"/>
  <c r="AB72" i="15"/>
  <c r="AA72" i="15"/>
  <c r="Y72" i="15"/>
  <c r="X72" i="15"/>
  <c r="W72" i="15"/>
  <c r="V72" i="15"/>
  <c r="U72" i="15"/>
  <c r="S72" i="15"/>
  <c r="R72" i="15"/>
  <c r="Q72" i="15"/>
  <c r="AC69" i="15"/>
  <c r="AB69" i="15"/>
  <c r="AA69" i="15"/>
  <c r="Y69" i="15"/>
  <c r="X69" i="15"/>
  <c r="W69" i="15"/>
  <c r="V69" i="15"/>
  <c r="U69" i="15"/>
  <c r="S69" i="15"/>
  <c r="R69" i="15"/>
  <c r="Q69" i="15"/>
  <c r="AC68" i="15"/>
  <c r="AB68" i="15"/>
  <c r="AA68" i="15"/>
  <c r="Y68" i="15"/>
  <c r="X68" i="15"/>
  <c r="W68" i="15"/>
  <c r="V68" i="15"/>
  <c r="U68" i="15"/>
  <c r="S68" i="15"/>
  <c r="R68" i="15"/>
  <c r="Q68" i="15"/>
  <c r="AC67" i="15"/>
  <c r="AB67" i="15"/>
  <c r="AA67" i="15"/>
  <c r="Y67" i="15"/>
  <c r="X67" i="15"/>
  <c r="W67" i="15"/>
  <c r="V67" i="15"/>
  <c r="U67" i="15"/>
  <c r="S67" i="15"/>
  <c r="R67" i="15"/>
  <c r="Q67" i="15"/>
  <c r="AC66" i="15"/>
  <c r="AB66" i="15"/>
  <c r="AA66" i="15"/>
  <c r="Y66" i="15"/>
  <c r="X66" i="15"/>
  <c r="W66" i="15"/>
  <c r="V66" i="15"/>
  <c r="U66" i="15"/>
  <c r="S66" i="15"/>
  <c r="R66" i="15"/>
  <c r="Q66" i="15"/>
  <c r="AC65" i="15"/>
  <c r="AB65" i="15"/>
  <c r="AA65" i="15"/>
  <c r="Y65" i="15"/>
  <c r="X65" i="15"/>
  <c r="W65" i="15"/>
  <c r="V65" i="15"/>
  <c r="U65" i="15"/>
  <c r="S65" i="15"/>
  <c r="R65" i="15"/>
  <c r="Q65" i="15"/>
  <c r="AC64" i="15"/>
  <c r="AB64" i="15"/>
  <c r="AA64" i="15"/>
  <c r="Y64" i="15"/>
  <c r="X64" i="15"/>
  <c r="W64" i="15"/>
  <c r="V64" i="15"/>
  <c r="U64" i="15"/>
  <c r="S64" i="15"/>
  <c r="R64" i="15"/>
  <c r="Q64" i="15"/>
  <c r="AC63" i="15"/>
  <c r="AB63" i="15"/>
  <c r="AA63" i="15"/>
  <c r="Y63" i="15"/>
  <c r="X63" i="15"/>
  <c r="W63" i="15"/>
  <c r="V63" i="15"/>
  <c r="U63" i="15"/>
  <c r="S63" i="15"/>
  <c r="R63" i="15"/>
  <c r="Q63" i="15"/>
  <c r="AC62" i="15"/>
  <c r="AB62" i="15"/>
  <c r="AA62" i="15"/>
  <c r="Y62" i="15"/>
  <c r="X62" i="15"/>
  <c r="W62" i="15"/>
  <c r="V62" i="15"/>
  <c r="U62" i="15"/>
  <c r="S62" i="15"/>
  <c r="R62" i="15"/>
  <c r="Q62" i="15"/>
  <c r="AC61" i="15"/>
  <c r="AB61" i="15"/>
  <c r="AA61" i="15"/>
  <c r="Y61" i="15"/>
  <c r="X61" i="15"/>
  <c r="W61" i="15"/>
  <c r="V61" i="15"/>
  <c r="U61" i="15"/>
  <c r="S61" i="15"/>
  <c r="R61" i="15"/>
  <c r="Q61" i="15"/>
  <c r="AC60" i="15"/>
  <c r="AB60" i="15"/>
  <c r="AA60" i="15"/>
  <c r="Y60" i="15"/>
  <c r="X60" i="15"/>
  <c r="W60" i="15"/>
  <c r="V60" i="15"/>
  <c r="U60" i="15"/>
  <c r="S60" i="15"/>
  <c r="R60" i="15"/>
  <c r="Q60" i="15"/>
  <c r="AC59" i="15"/>
  <c r="AB59" i="15"/>
  <c r="AA59" i="15"/>
  <c r="Y59" i="15"/>
  <c r="X59" i="15"/>
  <c r="W59" i="15"/>
  <c r="V59" i="15"/>
  <c r="U59" i="15"/>
  <c r="S59" i="15"/>
  <c r="R59" i="15"/>
  <c r="Q59" i="15"/>
  <c r="AC58" i="15"/>
  <c r="AB58" i="15"/>
  <c r="AA58" i="15"/>
  <c r="Y58" i="15"/>
  <c r="X58" i="15"/>
  <c r="W58" i="15"/>
  <c r="V58" i="15"/>
  <c r="U58" i="15"/>
  <c r="S58" i="15"/>
  <c r="R58" i="15"/>
  <c r="Q58" i="15"/>
  <c r="AC55" i="15"/>
  <c r="AB55" i="15"/>
  <c r="AA55" i="15"/>
  <c r="Y55" i="15"/>
  <c r="X55" i="15"/>
  <c r="W55" i="15"/>
  <c r="V55" i="15"/>
  <c r="U55" i="15"/>
  <c r="S55" i="15"/>
  <c r="R55" i="15"/>
  <c r="Q55" i="15"/>
  <c r="AC54" i="15"/>
  <c r="AB54" i="15"/>
  <c r="AA54" i="15"/>
  <c r="Y54" i="15"/>
  <c r="X54" i="15"/>
  <c r="W54" i="15"/>
  <c r="V54" i="15"/>
  <c r="U54" i="15"/>
  <c r="S54" i="15"/>
  <c r="R54" i="15"/>
  <c r="Q54" i="15"/>
  <c r="AC53" i="15"/>
  <c r="AB53" i="15"/>
  <c r="AA53" i="15"/>
  <c r="Y53" i="15"/>
  <c r="X53" i="15"/>
  <c r="W53" i="15"/>
  <c r="V53" i="15"/>
  <c r="U53" i="15"/>
  <c r="S53" i="15"/>
  <c r="R53" i="15"/>
  <c r="Q53" i="15"/>
  <c r="AC52" i="15"/>
  <c r="AB52" i="15"/>
  <c r="AA52" i="15"/>
  <c r="Y52" i="15"/>
  <c r="X52" i="15"/>
  <c r="W52" i="15"/>
  <c r="V52" i="15"/>
  <c r="U52" i="15"/>
  <c r="S52" i="15"/>
  <c r="R52" i="15"/>
  <c r="Q52" i="15"/>
  <c r="AC51" i="15"/>
  <c r="AB51" i="15"/>
  <c r="AA51" i="15"/>
  <c r="Y51" i="15"/>
  <c r="X51" i="15"/>
  <c r="W51" i="15"/>
  <c r="V51" i="15"/>
  <c r="U51" i="15"/>
  <c r="S51" i="15"/>
  <c r="R51" i="15"/>
  <c r="Q51" i="15"/>
  <c r="AC50" i="15"/>
  <c r="AB50" i="15"/>
  <c r="AA50" i="15"/>
  <c r="Y50" i="15"/>
  <c r="X50" i="15"/>
  <c r="W50" i="15"/>
  <c r="V50" i="15"/>
  <c r="U50" i="15"/>
  <c r="S50" i="15"/>
  <c r="R50" i="15"/>
  <c r="Q50" i="15"/>
  <c r="AC49" i="15"/>
  <c r="AB49" i="15"/>
  <c r="AA49" i="15"/>
  <c r="Y49" i="15"/>
  <c r="X49" i="15"/>
  <c r="W49" i="15"/>
  <c r="V49" i="15"/>
  <c r="U49" i="15"/>
  <c r="S49" i="15"/>
  <c r="R49" i="15"/>
  <c r="Q49" i="15"/>
  <c r="AC48" i="15"/>
  <c r="AB48" i="15"/>
  <c r="AA48" i="15"/>
  <c r="Y48" i="15"/>
  <c r="X48" i="15"/>
  <c r="W48" i="15"/>
  <c r="V48" i="15"/>
  <c r="U48" i="15"/>
  <c r="S48" i="15"/>
  <c r="R48" i="15"/>
  <c r="Q48" i="15"/>
  <c r="AC47" i="15"/>
  <c r="AB47" i="15"/>
  <c r="AA47" i="15"/>
  <c r="Y47" i="15"/>
  <c r="X47" i="15"/>
  <c r="W47" i="15"/>
  <c r="V47" i="15"/>
  <c r="U47" i="15"/>
  <c r="S47" i="15"/>
  <c r="R47" i="15"/>
  <c r="Q47" i="15"/>
  <c r="AC46" i="15"/>
  <c r="AB46" i="15"/>
  <c r="AA46" i="15"/>
  <c r="Y46" i="15"/>
  <c r="X46" i="15"/>
  <c r="W46" i="15"/>
  <c r="V46" i="15"/>
  <c r="U46" i="15"/>
  <c r="S46" i="15"/>
  <c r="R46" i="15"/>
  <c r="Q46" i="15"/>
  <c r="AC45" i="15"/>
  <c r="AB45" i="15"/>
  <c r="AA45" i="15"/>
  <c r="Y45" i="15"/>
  <c r="X45" i="15"/>
  <c r="W45" i="15"/>
  <c r="V45" i="15"/>
  <c r="U45" i="15"/>
  <c r="S45" i="15"/>
  <c r="R45" i="15"/>
  <c r="Q45" i="15"/>
  <c r="AC44" i="15"/>
  <c r="AB44" i="15"/>
  <c r="AA44" i="15"/>
  <c r="Y44" i="15"/>
  <c r="X44" i="15"/>
  <c r="W44" i="15"/>
  <c r="V44" i="15"/>
  <c r="U44" i="15"/>
  <c r="S44" i="15"/>
  <c r="R44" i="15"/>
  <c r="Q44" i="15"/>
  <c r="AC41" i="15"/>
  <c r="AB41" i="15"/>
  <c r="AA41" i="15"/>
  <c r="Y41" i="15"/>
  <c r="X41" i="15"/>
  <c r="W41" i="15"/>
  <c r="V41" i="15"/>
  <c r="U41" i="15"/>
  <c r="S41" i="15"/>
  <c r="R41" i="15"/>
  <c r="Q41" i="15"/>
  <c r="AC40" i="15"/>
  <c r="AB40" i="15"/>
  <c r="AA40" i="15"/>
  <c r="Y40" i="15"/>
  <c r="X40" i="15"/>
  <c r="W40" i="15"/>
  <c r="V40" i="15"/>
  <c r="U40" i="15"/>
  <c r="S40" i="15"/>
  <c r="R40" i="15"/>
  <c r="Q40" i="15"/>
  <c r="AC39" i="15"/>
  <c r="AB39" i="15"/>
  <c r="AA39" i="15"/>
  <c r="Y39" i="15"/>
  <c r="X39" i="15"/>
  <c r="W39" i="15"/>
  <c r="V39" i="15"/>
  <c r="U39" i="15"/>
  <c r="S39" i="15"/>
  <c r="R39" i="15"/>
  <c r="Q39" i="15"/>
  <c r="AC38" i="15"/>
  <c r="AB38" i="15"/>
  <c r="AA38" i="15"/>
  <c r="Y38" i="15"/>
  <c r="X38" i="15"/>
  <c r="W38" i="15"/>
  <c r="V38" i="15"/>
  <c r="U38" i="15"/>
  <c r="S38" i="15"/>
  <c r="R38" i="15"/>
  <c r="Q38" i="15"/>
  <c r="AC37" i="15"/>
  <c r="AB37" i="15"/>
  <c r="AA37" i="15"/>
  <c r="Y37" i="15"/>
  <c r="X37" i="15"/>
  <c r="W37" i="15"/>
  <c r="V37" i="15"/>
  <c r="U37" i="15"/>
  <c r="S37" i="15"/>
  <c r="R37" i="15"/>
  <c r="Q37" i="15"/>
  <c r="AC36" i="15"/>
  <c r="AB36" i="15"/>
  <c r="AA36" i="15"/>
  <c r="Y36" i="15"/>
  <c r="X36" i="15"/>
  <c r="W36" i="15"/>
  <c r="V36" i="15"/>
  <c r="U36" i="15"/>
  <c r="S36" i="15"/>
  <c r="R36" i="15"/>
  <c r="Q36" i="15"/>
  <c r="AC35" i="15"/>
  <c r="AB35" i="15"/>
  <c r="AA35" i="15"/>
  <c r="Y35" i="15"/>
  <c r="X35" i="15"/>
  <c r="W35" i="15"/>
  <c r="V35" i="15"/>
  <c r="U35" i="15"/>
  <c r="S35" i="15"/>
  <c r="R35" i="15"/>
  <c r="Q35" i="15"/>
  <c r="AC34" i="15"/>
  <c r="AB34" i="15"/>
  <c r="AA34" i="15"/>
  <c r="Y34" i="15"/>
  <c r="X34" i="15"/>
  <c r="W34" i="15"/>
  <c r="V34" i="15"/>
  <c r="U34" i="15"/>
  <c r="S34" i="15"/>
  <c r="R34" i="15"/>
  <c r="Q34" i="15"/>
  <c r="AC33" i="15"/>
  <c r="AB33" i="15"/>
  <c r="AA33" i="15"/>
  <c r="Y33" i="15"/>
  <c r="X33" i="15"/>
  <c r="W33" i="15"/>
  <c r="V33" i="15"/>
  <c r="U33" i="15"/>
  <c r="S33" i="15"/>
  <c r="R33" i="15"/>
  <c r="Q33" i="15"/>
  <c r="AC32" i="15"/>
  <c r="AB32" i="15"/>
  <c r="AA32" i="15"/>
  <c r="Y32" i="15"/>
  <c r="X32" i="15"/>
  <c r="W32" i="15"/>
  <c r="V32" i="15"/>
  <c r="U32" i="15"/>
  <c r="S32" i="15"/>
  <c r="R32" i="15"/>
  <c r="Q32" i="15"/>
  <c r="AC31" i="15"/>
  <c r="AB31" i="15"/>
  <c r="AA31" i="15"/>
  <c r="Y31" i="15"/>
  <c r="X31" i="15"/>
  <c r="W31" i="15"/>
  <c r="V31" i="15"/>
  <c r="U31" i="15"/>
  <c r="S31" i="15"/>
  <c r="R31" i="15"/>
  <c r="Q31" i="15"/>
  <c r="AC30" i="15"/>
  <c r="AB30" i="15"/>
  <c r="AA30" i="15"/>
  <c r="Y30" i="15"/>
  <c r="X30" i="15"/>
  <c r="W30" i="15"/>
  <c r="V30" i="15"/>
  <c r="U30" i="15"/>
  <c r="S30" i="15"/>
  <c r="R30" i="15"/>
  <c r="Q30" i="15"/>
  <c r="AC27" i="15"/>
  <c r="AB27" i="15"/>
  <c r="AA27" i="15"/>
  <c r="Y27" i="15"/>
  <c r="X27" i="15"/>
  <c r="W27" i="15"/>
  <c r="V27" i="15"/>
  <c r="U27" i="15"/>
  <c r="S27" i="15"/>
  <c r="R27" i="15"/>
  <c r="Q27" i="15"/>
  <c r="AC26" i="15"/>
  <c r="AB26" i="15"/>
  <c r="AA26" i="15"/>
  <c r="Y26" i="15"/>
  <c r="X26" i="15"/>
  <c r="W26" i="15"/>
  <c r="V26" i="15"/>
  <c r="U26" i="15"/>
  <c r="S26" i="15"/>
  <c r="R26" i="15"/>
  <c r="Q26" i="15"/>
  <c r="AC25" i="15"/>
  <c r="AB25" i="15"/>
  <c r="AA25" i="15"/>
  <c r="Y25" i="15"/>
  <c r="X25" i="15"/>
  <c r="W25" i="15"/>
  <c r="V25" i="15"/>
  <c r="U25" i="15"/>
  <c r="S25" i="15"/>
  <c r="R25" i="15"/>
  <c r="Q25" i="15"/>
  <c r="AC24" i="15"/>
  <c r="AB24" i="15"/>
  <c r="AA24" i="15"/>
  <c r="Y24" i="15"/>
  <c r="X24" i="15"/>
  <c r="W24" i="15"/>
  <c r="V24" i="15"/>
  <c r="U24" i="15"/>
  <c r="S24" i="15"/>
  <c r="R24" i="15"/>
  <c r="Q24" i="15"/>
  <c r="AC23" i="15"/>
  <c r="AB23" i="15"/>
  <c r="AA23" i="15"/>
  <c r="Y23" i="15"/>
  <c r="X23" i="15"/>
  <c r="W23" i="15"/>
  <c r="V23" i="15"/>
  <c r="U23" i="15"/>
  <c r="S23" i="15"/>
  <c r="R23" i="15"/>
  <c r="Q23" i="15"/>
  <c r="AC22" i="15"/>
  <c r="AB22" i="15"/>
  <c r="AA22" i="15"/>
  <c r="Y22" i="15"/>
  <c r="X22" i="15"/>
  <c r="W22" i="15"/>
  <c r="V22" i="15"/>
  <c r="U22" i="15"/>
  <c r="S22" i="15"/>
  <c r="R22" i="15"/>
  <c r="Q22" i="15"/>
  <c r="AC21" i="15"/>
  <c r="AB21" i="15"/>
  <c r="AA21" i="15"/>
  <c r="Y21" i="15"/>
  <c r="X21" i="15"/>
  <c r="W21" i="15"/>
  <c r="V21" i="15"/>
  <c r="U21" i="15"/>
  <c r="S21" i="15"/>
  <c r="R21" i="15"/>
  <c r="Q21" i="15"/>
  <c r="AC20" i="15"/>
  <c r="AB20" i="15"/>
  <c r="AA20" i="15"/>
  <c r="Y20" i="15"/>
  <c r="X20" i="15"/>
  <c r="W20" i="15"/>
  <c r="V20" i="15"/>
  <c r="U20" i="15"/>
  <c r="S20" i="15"/>
  <c r="R20" i="15"/>
  <c r="Q20" i="15"/>
  <c r="AC19" i="15"/>
  <c r="AB19" i="15"/>
  <c r="AA19" i="15"/>
  <c r="Y19" i="15"/>
  <c r="X19" i="15"/>
  <c r="W19" i="15"/>
  <c r="V19" i="15"/>
  <c r="U19" i="15"/>
  <c r="S19" i="15"/>
  <c r="R19" i="15"/>
  <c r="Q19" i="15"/>
  <c r="AC18" i="15"/>
  <c r="AB18" i="15"/>
  <c r="AA18" i="15"/>
  <c r="Y18" i="15"/>
  <c r="X18" i="15"/>
  <c r="W18" i="15"/>
  <c r="V18" i="15"/>
  <c r="U18" i="15"/>
  <c r="S18" i="15"/>
  <c r="R18" i="15"/>
  <c r="Q18" i="15"/>
  <c r="AC17" i="15"/>
  <c r="AB17" i="15"/>
  <c r="AA17" i="15"/>
  <c r="Y17" i="15"/>
  <c r="X17" i="15"/>
  <c r="W17" i="15"/>
  <c r="V17" i="15"/>
  <c r="U17" i="15"/>
  <c r="S17" i="15"/>
  <c r="R17" i="15"/>
  <c r="Q17" i="15"/>
  <c r="AC16" i="15"/>
  <c r="AB16" i="15"/>
  <c r="AA16" i="15"/>
  <c r="Y16" i="15"/>
  <c r="X16" i="15"/>
  <c r="W16" i="15"/>
  <c r="V16" i="15"/>
  <c r="U16" i="15"/>
  <c r="S16" i="15"/>
  <c r="Q16" i="15"/>
  <c r="S109" i="15"/>
  <c r="R109" i="15"/>
  <c r="Q109" i="15"/>
  <c r="S108" i="15"/>
  <c r="R108" i="15"/>
  <c r="Q108" i="15"/>
  <c r="S107" i="15"/>
  <c r="R107" i="15"/>
  <c r="Q107" i="15"/>
  <c r="S106" i="15"/>
  <c r="R106" i="15"/>
  <c r="Q106" i="15"/>
  <c r="S105" i="15"/>
  <c r="R105" i="15"/>
  <c r="Q105" i="15"/>
  <c r="S104" i="15"/>
  <c r="R104" i="15"/>
  <c r="Q104" i="15"/>
  <c r="S103" i="15"/>
  <c r="R103" i="15"/>
  <c r="Q103" i="15"/>
  <c r="K14" i="16"/>
  <c r="K13" i="16"/>
  <c r="H90" i="20"/>
  <c r="H89" i="20"/>
  <c r="H88" i="20"/>
  <c r="H87" i="20"/>
  <c r="H86" i="20"/>
  <c r="H85" i="20"/>
  <c r="H84" i="20"/>
  <c r="H83" i="20"/>
  <c r="H82" i="20"/>
  <c r="H81" i="20"/>
  <c r="H80" i="20"/>
  <c r="H79" i="20"/>
  <c r="H103" i="20"/>
  <c r="H102" i="20"/>
  <c r="H101" i="20"/>
  <c r="H100" i="20"/>
  <c r="H99" i="20"/>
  <c r="H98" i="20"/>
  <c r="H97" i="20"/>
  <c r="H96" i="20"/>
  <c r="H95" i="20"/>
  <c r="H94" i="20"/>
  <c r="H93" i="20"/>
  <c r="H92" i="20"/>
  <c r="H77" i="20"/>
  <c r="H76" i="20"/>
  <c r="H75" i="20"/>
  <c r="H74" i="20"/>
  <c r="H73" i="20"/>
  <c r="H72" i="20"/>
  <c r="H71" i="20"/>
  <c r="H70" i="20"/>
  <c r="H69" i="20"/>
  <c r="H68" i="20"/>
  <c r="H67" i="20"/>
  <c r="H66" i="20"/>
  <c r="H64" i="20"/>
  <c r="H63" i="20"/>
  <c r="H62" i="20"/>
  <c r="H61" i="20"/>
  <c r="H60" i="20"/>
  <c r="H59" i="20"/>
  <c r="H58" i="20"/>
  <c r="H57" i="20"/>
  <c r="H56" i="20"/>
  <c r="H55" i="20"/>
  <c r="H54" i="20"/>
  <c r="H53" i="20"/>
  <c r="H51" i="20"/>
  <c r="H50" i="20"/>
  <c r="H49" i="20"/>
  <c r="H48" i="20"/>
  <c r="H47" i="20"/>
  <c r="H46" i="20"/>
  <c r="H45" i="20"/>
  <c r="H44" i="20"/>
  <c r="H43" i="20"/>
  <c r="H42" i="20"/>
  <c r="H41" i="20"/>
  <c r="H40" i="20"/>
  <c r="H28" i="20"/>
  <c r="H29" i="20"/>
  <c r="H30" i="20"/>
  <c r="H31" i="20"/>
  <c r="H32" i="20"/>
  <c r="H33" i="20"/>
  <c r="H34" i="20"/>
  <c r="H35" i="20"/>
  <c r="H36" i="20"/>
  <c r="H37" i="20"/>
  <c r="H38" i="20"/>
  <c r="H27" i="20"/>
  <c r="B91" i="20"/>
  <c r="B78" i="20"/>
  <c r="B65" i="20"/>
  <c r="B52" i="20"/>
  <c r="B39" i="20"/>
  <c r="B26" i="20"/>
  <c r="S23" i="24" l="1"/>
  <c r="U12" i="24"/>
  <c r="S84" i="15"/>
  <c r="AC84" i="15"/>
  <c r="Y84" i="15"/>
  <c r="V84" i="15"/>
  <c r="AB84" i="15"/>
  <c r="U84" i="15"/>
  <c r="AA84" i="15"/>
  <c r="U42" i="15"/>
  <c r="U98" i="15" s="1"/>
  <c r="AB42" i="15"/>
  <c r="AA28" i="15"/>
  <c r="W28" i="15"/>
  <c r="X42" i="15"/>
  <c r="U28" i="15"/>
  <c r="AA56" i="15"/>
  <c r="S14" i="15"/>
  <c r="Y28" i="15"/>
  <c r="Y42" i="15"/>
  <c r="V14" i="15"/>
  <c r="AA42" i="15"/>
  <c r="W42" i="15"/>
  <c r="S42" i="15"/>
  <c r="AC42" i="15"/>
  <c r="V42" i="15"/>
  <c r="U56" i="15"/>
  <c r="V56" i="15"/>
  <c r="S56" i="15"/>
  <c r="U70" i="15"/>
  <c r="AB56" i="15"/>
  <c r="W56" i="15"/>
  <c r="AC56" i="15"/>
  <c r="Y56" i="15"/>
  <c r="X56" i="15"/>
  <c r="AA70" i="15"/>
  <c r="Y14" i="15"/>
  <c r="AB14" i="15"/>
  <c r="AB98" i="15" s="1"/>
  <c r="AB70" i="15"/>
  <c r="S102" i="15"/>
  <c r="W14" i="15"/>
  <c r="V28" i="15"/>
  <c r="AB28" i="15"/>
  <c r="X28" i="15"/>
  <c r="S70" i="15"/>
  <c r="AC70" i="15"/>
  <c r="Y70" i="15"/>
  <c r="V70" i="15"/>
  <c r="X70" i="15"/>
  <c r="W84" i="15"/>
  <c r="W98" i="15" s="1"/>
  <c r="X14" i="15"/>
  <c r="U14" i="15"/>
  <c r="AA14" i="15"/>
  <c r="AC14" i="15"/>
  <c r="S28" i="15"/>
  <c r="AC28" i="15"/>
  <c r="X84" i="15"/>
  <c r="S98" i="15"/>
  <c r="F7" i="6"/>
  <c r="B84" i="15"/>
  <c r="B70" i="15"/>
  <c r="B56" i="15"/>
  <c r="B42" i="15"/>
  <c r="B28" i="15"/>
  <c r="B14" i="15"/>
  <c r="B96" i="16"/>
  <c r="B104" i="15" s="1"/>
  <c r="B97" i="16"/>
  <c r="B105" i="15" s="1"/>
  <c r="B98" i="16"/>
  <c r="B106" i="15" s="1"/>
  <c r="B99" i="16"/>
  <c r="B107" i="15" s="1"/>
  <c r="B100" i="16"/>
  <c r="B108" i="15" s="1"/>
  <c r="B101" i="16"/>
  <c r="B109" i="15" s="1"/>
  <c r="B95" i="16"/>
  <c r="B103" i="15" s="1"/>
  <c r="C96" i="16"/>
  <c r="C104" i="15" s="1"/>
  <c r="C97" i="16"/>
  <c r="C105" i="15" s="1"/>
  <c r="C98" i="16"/>
  <c r="C106" i="15" s="1"/>
  <c r="C99" i="16"/>
  <c r="C107" i="15" s="1"/>
  <c r="C100" i="16"/>
  <c r="C108" i="15" s="1"/>
  <c r="C101" i="16"/>
  <c r="C109" i="15" s="1"/>
  <c r="B77" i="16"/>
  <c r="B64" i="16"/>
  <c r="B51" i="16"/>
  <c r="B38" i="16"/>
  <c r="B25" i="16"/>
  <c r="B12" i="16"/>
  <c r="B79" i="16"/>
  <c r="B87" i="15" s="1"/>
  <c r="B80" i="16"/>
  <c r="B88" i="15" s="1"/>
  <c r="B81" i="16"/>
  <c r="B89" i="15" s="1"/>
  <c r="B82" i="16"/>
  <c r="B90" i="15" s="1"/>
  <c r="B83" i="16"/>
  <c r="B91" i="15" s="1"/>
  <c r="B84" i="16"/>
  <c r="B92" i="15" s="1"/>
  <c r="B85" i="16"/>
  <c r="B93" i="15" s="1"/>
  <c r="B86" i="16"/>
  <c r="B94" i="15" s="1"/>
  <c r="B87" i="16"/>
  <c r="B95" i="15" s="1"/>
  <c r="B88" i="16"/>
  <c r="B96" i="15" s="1"/>
  <c r="B89" i="16"/>
  <c r="B97" i="15" s="1"/>
  <c r="B78" i="16"/>
  <c r="B86" i="15" s="1"/>
  <c r="C79" i="16"/>
  <c r="C87" i="15" s="1"/>
  <c r="C80" i="16"/>
  <c r="C88" i="15" s="1"/>
  <c r="C81" i="16"/>
  <c r="C89" i="15" s="1"/>
  <c r="C82" i="16"/>
  <c r="C90" i="15" s="1"/>
  <c r="C83" i="16"/>
  <c r="C91" i="15" s="1"/>
  <c r="C84" i="16"/>
  <c r="C92" i="15" s="1"/>
  <c r="C85" i="16"/>
  <c r="C93" i="15" s="1"/>
  <c r="C86" i="16"/>
  <c r="C94" i="15" s="1"/>
  <c r="C87" i="16"/>
  <c r="C95" i="15" s="1"/>
  <c r="C88" i="16"/>
  <c r="C96" i="15" s="1"/>
  <c r="C89" i="16"/>
  <c r="C97" i="15" s="1"/>
  <c r="C78" i="16"/>
  <c r="C86" i="15" s="1"/>
  <c r="B66" i="16"/>
  <c r="B73" i="15" s="1"/>
  <c r="B67" i="16"/>
  <c r="B74" i="15" s="1"/>
  <c r="B68" i="16"/>
  <c r="B75" i="15" s="1"/>
  <c r="B69" i="16"/>
  <c r="B76" i="15" s="1"/>
  <c r="B70" i="16"/>
  <c r="B77" i="15" s="1"/>
  <c r="B71" i="16"/>
  <c r="B78" i="15" s="1"/>
  <c r="B72" i="16"/>
  <c r="B79" i="15" s="1"/>
  <c r="B73" i="16"/>
  <c r="B80" i="15" s="1"/>
  <c r="B74" i="16"/>
  <c r="B81" i="15" s="1"/>
  <c r="B75" i="16"/>
  <c r="B82" i="15" s="1"/>
  <c r="B76" i="16"/>
  <c r="B83" i="15" s="1"/>
  <c r="B65" i="16"/>
  <c r="B72" i="15" s="1"/>
  <c r="C65" i="16"/>
  <c r="C72" i="15" s="1"/>
  <c r="C66" i="16"/>
  <c r="C73" i="15" s="1"/>
  <c r="C67" i="16"/>
  <c r="C74" i="15" s="1"/>
  <c r="C68" i="16"/>
  <c r="C75" i="15" s="1"/>
  <c r="C69" i="16"/>
  <c r="C76" i="15" s="1"/>
  <c r="C70" i="16"/>
  <c r="C77" i="15" s="1"/>
  <c r="C71" i="16"/>
  <c r="C78" i="15" s="1"/>
  <c r="C72" i="16"/>
  <c r="C79" i="15" s="1"/>
  <c r="C73" i="16"/>
  <c r="C80" i="15" s="1"/>
  <c r="C74" i="16"/>
  <c r="C81" i="15" s="1"/>
  <c r="C75" i="16"/>
  <c r="C82" i="15" s="1"/>
  <c r="C76" i="16"/>
  <c r="C83" i="15" s="1"/>
  <c r="B53" i="16"/>
  <c r="B59" i="15" s="1"/>
  <c r="B54" i="16"/>
  <c r="B60" i="15" s="1"/>
  <c r="B55" i="16"/>
  <c r="B61" i="15" s="1"/>
  <c r="B56" i="16"/>
  <c r="B62" i="15" s="1"/>
  <c r="B57" i="16"/>
  <c r="B63" i="15" s="1"/>
  <c r="B58" i="16"/>
  <c r="B64" i="15" s="1"/>
  <c r="B59" i="16"/>
  <c r="B65" i="15" s="1"/>
  <c r="B60" i="16"/>
  <c r="B66" i="15" s="1"/>
  <c r="B61" i="16"/>
  <c r="B67" i="15" s="1"/>
  <c r="B62" i="16"/>
  <c r="B68" i="15" s="1"/>
  <c r="B63" i="16"/>
  <c r="B69" i="15" s="1"/>
  <c r="B52" i="16"/>
  <c r="B58" i="15" s="1"/>
  <c r="C52" i="16"/>
  <c r="C58" i="15" s="1"/>
  <c r="C53" i="16"/>
  <c r="C59" i="15" s="1"/>
  <c r="C54" i="16"/>
  <c r="C60" i="15" s="1"/>
  <c r="C55" i="16"/>
  <c r="C61" i="15" s="1"/>
  <c r="C56" i="16"/>
  <c r="C62" i="15" s="1"/>
  <c r="C57" i="16"/>
  <c r="C63" i="15" s="1"/>
  <c r="C58" i="16"/>
  <c r="C64" i="15" s="1"/>
  <c r="C59" i="16"/>
  <c r="C65" i="15" s="1"/>
  <c r="C60" i="16"/>
  <c r="C66" i="15" s="1"/>
  <c r="C61" i="16"/>
  <c r="C67" i="15" s="1"/>
  <c r="C62" i="16"/>
  <c r="C68" i="15" s="1"/>
  <c r="C63" i="16"/>
  <c r="C69" i="15" s="1"/>
  <c r="C40" i="16"/>
  <c r="C45" i="15" s="1"/>
  <c r="C41" i="16"/>
  <c r="C46" i="15" s="1"/>
  <c r="C42" i="16"/>
  <c r="C47" i="15" s="1"/>
  <c r="C43" i="16"/>
  <c r="C48" i="15" s="1"/>
  <c r="C44" i="16"/>
  <c r="C49" i="15" s="1"/>
  <c r="C45" i="16"/>
  <c r="C50" i="15" s="1"/>
  <c r="C46" i="16"/>
  <c r="C51" i="15" s="1"/>
  <c r="C47" i="16"/>
  <c r="C52" i="15" s="1"/>
  <c r="C48" i="16"/>
  <c r="C53" i="15" s="1"/>
  <c r="C49" i="16"/>
  <c r="C54" i="15" s="1"/>
  <c r="C50" i="16"/>
  <c r="C55" i="15" s="1"/>
  <c r="C39" i="16"/>
  <c r="C44" i="15" s="1"/>
  <c r="B40" i="16"/>
  <c r="B45" i="15" s="1"/>
  <c r="B41" i="16"/>
  <c r="B46" i="15" s="1"/>
  <c r="B42" i="16"/>
  <c r="B47" i="15" s="1"/>
  <c r="B43" i="16"/>
  <c r="B48" i="15" s="1"/>
  <c r="B44" i="16"/>
  <c r="B49" i="15" s="1"/>
  <c r="B45" i="16"/>
  <c r="B50" i="15" s="1"/>
  <c r="B46" i="16"/>
  <c r="B51" i="15" s="1"/>
  <c r="B47" i="16"/>
  <c r="B52" i="15" s="1"/>
  <c r="B48" i="16"/>
  <c r="B53" i="15" s="1"/>
  <c r="B49" i="16"/>
  <c r="B54" i="15" s="1"/>
  <c r="B50" i="16"/>
  <c r="B55" i="15" s="1"/>
  <c r="B39" i="16"/>
  <c r="B44" i="15" s="1"/>
  <c r="C27" i="16"/>
  <c r="C31" i="15" s="1"/>
  <c r="C28" i="16"/>
  <c r="C32" i="15" s="1"/>
  <c r="C29" i="16"/>
  <c r="C33" i="15" s="1"/>
  <c r="C30" i="16"/>
  <c r="C34" i="15" s="1"/>
  <c r="C31" i="16"/>
  <c r="C35" i="15" s="1"/>
  <c r="C32" i="16"/>
  <c r="C36" i="15" s="1"/>
  <c r="C33" i="16"/>
  <c r="C37" i="15" s="1"/>
  <c r="C34" i="16"/>
  <c r="C38" i="15" s="1"/>
  <c r="C35" i="16"/>
  <c r="C39" i="15" s="1"/>
  <c r="C36" i="16"/>
  <c r="C40" i="15" s="1"/>
  <c r="C37" i="16"/>
  <c r="C41" i="15" s="1"/>
  <c r="C26" i="16"/>
  <c r="C30" i="15" s="1"/>
  <c r="B27" i="16"/>
  <c r="B31" i="15" s="1"/>
  <c r="B28" i="16"/>
  <c r="B32" i="15" s="1"/>
  <c r="B29" i="16"/>
  <c r="B33" i="15" s="1"/>
  <c r="B30" i="16"/>
  <c r="B34" i="15" s="1"/>
  <c r="B31" i="16"/>
  <c r="B35" i="15" s="1"/>
  <c r="B32" i="16"/>
  <c r="B36" i="15" s="1"/>
  <c r="B33" i="16"/>
  <c r="B37" i="15" s="1"/>
  <c r="B34" i="16"/>
  <c r="B38" i="15" s="1"/>
  <c r="B35" i="16"/>
  <c r="B39" i="15" s="1"/>
  <c r="B36" i="16"/>
  <c r="B40" i="15" s="1"/>
  <c r="B37" i="16"/>
  <c r="B41" i="15" s="1"/>
  <c r="B26" i="16"/>
  <c r="B30" i="15" s="1"/>
  <c r="B14" i="16"/>
  <c r="B17" i="15" s="1"/>
  <c r="B15" i="16"/>
  <c r="B18" i="15" s="1"/>
  <c r="B16" i="16"/>
  <c r="B19" i="15" s="1"/>
  <c r="B17" i="16"/>
  <c r="B20" i="15" s="1"/>
  <c r="B18" i="16"/>
  <c r="B21" i="15" s="1"/>
  <c r="B19" i="16"/>
  <c r="B22" i="15" s="1"/>
  <c r="B20" i="16"/>
  <c r="B23" i="15" s="1"/>
  <c r="B21" i="16"/>
  <c r="B24" i="15" s="1"/>
  <c r="B22" i="16"/>
  <c r="B25" i="15" s="1"/>
  <c r="B23" i="16"/>
  <c r="B26" i="15" s="1"/>
  <c r="B24" i="16"/>
  <c r="B27" i="15" s="1"/>
  <c r="B13" i="16"/>
  <c r="B16" i="15" s="1"/>
  <c r="C14" i="16"/>
  <c r="C17" i="15" s="1"/>
  <c r="C15" i="16"/>
  <c r="C18" i="15" s="1"/>
  <c r="C16" i="16"/>
  <c r="C19" i="15" s="1"/>
  <c r="C17" i="16"/>
  <c r="C20" i="15" s="1"/>
  <c r="C18" i="16"/>
  <c r="C21" i="15" s="1"/>
  <c r="C19" i="16"/>
  <c r="C22" i="15" s="1"/>
  <c r="C20" i="16"/>
  <c r="C23" i="15" s="1"/>
  <c r="C21" i="16"/>
  <c r="C24" i="15" s="1"/>
  <c r="C22" i="16"/>
  <c r="C25" i="15" s="1"/>
  <c r="C23" i="16"/>
  <c r="C26" i="15" s="1"/>
  <c r="C24" i="16"/>
  <c r="C27" i="15" s="1"/>
  <c r="C13" i="16"/>
  <c r="O12" i="16"/>
  <c r="P12" i="16"/>
  <c r="I50" i="6"/>
  <c r="I51" i="6"/>
  <c r="I127" i="6"/>
  <c r="I128" i="6"/>
  <c r="K128" i="6" s="1"/>
  <c r="L128" i="6" s="1"/>
  <c r="D100" i="16" s="1"/>
  <c r="I129" i="6"/>
  <c r="K129" i="6" s="1"/>
  <c r="L129" i="6" s="1"/>
  <c r="H3" i="15"/>
  <c r="Q102" i="16"/>
  <c r="P102" i="16"/>
  <c r="O102" i="16"/>
  <c r="C95" i="16"/>
  <c r="S29" i="24" l="1"/>
  <c r="S30" i="24" s="1"/>
  <c r="U23" i="24"/>
  <c r="Y98" i="15"/>
  <c r="X98" i="15"/>
  <c r="AC98" i="15"/>
  <c r="AA98" i="15"/>
  <c r="V98" i="15"/>
  <c r="M100" i="16"/>
  <c r="N100" i="16" s="1"/>
  <c r="D108" i="15"/>
  <c r="K127" i="6"/>
  <c r="L127" i="6" s="1"/>
  <c r="D99" i="16" s="1"/>
  <c r="B10" i="15"/>
  <c r="I86" i="15"/>
  <c r="I87" i="15"/>
  <c r="I88" i="15"/>
  <c r="I89" i="15"/>
  <c r="I90" i="15"/>
  <c r="I91" i="15"/>
  <c r="I92" i="15"/>
  <c r="I93" i="15"/>
  <c r="I94" i="15"/>
  <c r="I95" i="15"/>
  <c r="I96" i="15"/>
  <c r="I97" i="15"/>
  <c r="I72" i="15"/>
  <c r="I73" i="15"/>
  <c r="I74" i="15"/>
  <c r="I75" i="15"/>
  <c r="I76" i="15"/>
  <c r="I77" i="15"/>
  <c r="I78" i="15"/>
  <c r="I79" i="15"/>
  <c r="I80" i="15"/>
  <c r="I81" i="15"/>
  <c r="I82" i="15"/>
  <c r="I83" i="15"/>
  <c r="I58" i="15"/>
  <c r="I59" i="15"/>
  <c r="I60" i="15"/>
  <c r="I61" i="15"/>
  <c r="I62" i="15"/>
  <c r="I63" i="15"/>
  <c r="I64" i="15"/>
  <c r="I65" i="15"/>
  <c r="I66" i="15"/>
  <c r="I67" i="15"/>
  <c r="I68" i="15"/>
  <c r="I69" i="15"/>
  <c r="I44" i="15"/>
  <c r="I45" i="15"/>
  <c r="I46" i="15"/>
  <c r="I47" i="15"/>
  <c r="I48" i="15"/>
  <c r="I49" i="15"/>
  <c r="I50" i="15"/>
  <c r="I51" i="15"/>
  <c r="I52" i="15"/>
  <c r="I53" i="15"/>
  <c r="I54" i="15"/>
  <c r="I55" i="15"/>
  <c r="I30" i="15"/>
  <c r="I31" i="15"/>
  <c r="I32" i="15"/>
  <c r="I33" i="15"/>
  <c r="I34" i="15"/>
  <c r="I35" i="15"/>
  <c r="I36" i="15"/>
  <c r="I37" i="15"/>
  <c r="I38" i="15"/>
  <c r="I39" i="15"/>
  <c r="I40" i="15"/>
  <c r="I41" i="15"/>
  <c r="I17" i="15"/>
  <c r="I18" i="15"/>
  <c r="I19" i="15"/>
  <c r="I20" i="15"/>
  <c r="I21" i="15"/>
  <c r="I22" i="15"/>
  <c r="I23" i="15"/>
  <c r="I24" i="15"/>
  <c r="I25" i="15"/>
  <c r="I26" i="15"/>
  <c r="I27" i="15"/>
  <c r="N7" i="15"/>
  <c r="H1" i="15"/>
  <c r="M99" i="16" l="1"/>
  <c r="N99" i="16" s="1"/>
  <c r="D107" i="15"/>
  <c r="I42" i="15"/>
  <c r="I84" i="15"/>
  <c r="I14" i="15"/>
  <c r="I28" i="15"/>
  <c r="I56" i="15"/>
  <c r="I70" i="15"/>
  <c r="H109" i="16"/>
  <c r="I109" i="16"/>
  <c r="C114" i="16" l="1"/>
  <c r="P77" i="16"/>
  <c r="O77" i="16"/>
  <c r="I77" i="16"/>
  <c r="P64" i="16"/>
  <c r="O64" i="16"/>
  <c r="I64" i="16"/>
  <c r="P51" i="16"/>
  <c r="O51" i="16"/>
  <c r="I51" i="16"/>
  <c r="P38" i="16"/>
  <c r="O38" i="16"/>
  <c r="I38" i="16"/>
  <c r="P25" i="16"/>
  <c r="O25" i="16"/>
  <c r="I25" i="16"/>
  <c r="I12" i="16"/>
  <c r="B103" i="20"/>
  <c r="B102" i="20"/>
  <c r="B101" i="20"/>
  <c r="B100" i="20"/>
  <c r="B99" i="20"/>
  <c r="B98" i="20"/>
  <c r="B97" i="20"/>
  <c r="B96" i="20"/>
  <c r="B95" i="20"/>
  <c r="B94" i="20"/>
  <c r="B93" i="20"/>
  <c r="B92" i="20"/>
  <c r="H65" i="20"/>
  <c r="H52" i="20"/>
  <c r="B132" i="6"/>
  <c r="B112" i="20" s="1"/>
  <c r="I126" i="6"/>
  <c r="K126" i="6" s="1"/>
  <c r="I125" i="6"/>
  <c r="I124" i="6"/>
  <c r="I123" i="6"/>
  <c r="I113" i="6"/>
  <c r="K113" i="6" s="1"/>
  <c r="I112" i="6"/>
  <c r="I111" i="6"/>
  <c r="I110" i="6"/>
  <c r="K110" i="6" s="1"/>
  <c r="M94" i="15" s="1"/>
  <c r="I109" i="6"/>
  <c r="I108" i="6"/>
  <c r="K108" i="6" s="1"/>
  <c r="M92" i="15" s="1"/>
  <c r="I107" i="6"/>
  <c r="K107" i="6" s="1"/>
  <c r="I106" i="6"/>
  <c r="K106" i="6" s="1"/>
  <c r="M90" i="15" s="1"/>
  <c r="I105" i="6"/>
  <c r="K105" i="6" s="1"/>
  <c r="I104" i="6"/>
  <c r="I103" i="6"/>
  <c r="I102" i="6"/>
  <c r="I95" i="6"/>
  <c r="I94" i="6"/>
  <c r="I93" i="6"/>
  <c r="K93" i="6" s="1"/>
  <c r="M81" i="15" s="1"/>
  <c r="I92" i="6"/>
  <c r="I91" i="6"/>
  <c r="I90" i="6"/>
  <c r="K90" i="6" s="1"/>
  <c r="I89" i="6"/>
  <c r="I88" i="6"/>
  <c r="I87" i="6"/>
  <c r="I86" i="6"/>
  <c r="I85" i="6"/>
  <c r="I84" i="6"/>
  <c r="I78" i="6"/>
  <c r="K78" i="6" s="1"/>
  <c r="M69" i="15" s="1"/>
  <c r="I77" i="6"/>
  <c r="I76" i="6"/>
  <c r="I75" i="6"/>
  <c r="I74" i="6"/>
  <c r="I73" i="6"/>
  <c r="K73" i="6" s="1"/>
  <c r="M64" i="15" s="1"/>
  <c r="I72" i="6"/>
  <c r="I71" i="6"/>
  <c r="K71" i="6" s="1"/>
  <c r="M62" i="15" s="1"/>
  <c r="I70" i="6"/>
  <c r="K70" i="6" s="1"/>
  <c r="M61" i="15" s="1"/>
  <c r="I69" i="6"/>
  <c r="I68" i="6"/>
  <c r="K68" i="6" s="1"/>
  <c r="I61" i="6"/>
  <c r="I60" i="6"/>
  <c r="I59" i="6"/>
  <c r="I58" i="6"/>
  <c r="I57" i="6"/>
  <c r="K57" i="6" s="1"/>
  <c r="M51" i="15" s="1"/>
  <c r="I56" i="6"/>
  <c r="I55" i="6"/>
  <c r="I54" i="6"/>
  <c r="I53" i="6"/>
  <c r="I52" i="6"/>
  <c r="I43" i="6"/>
  <c r="I42" i="6"/>
  <c r="K42" i="6" s="1"/>
  <c r="M40" i="15" s="1"/>
  <c r="I41" i="6"/>
  <c r="I40" i="6"/>
  <c r="K40" i="6" s="1"/>
  <c r="M38" i="15" s="1"/>
  <c r="I39" i="6"/>
  <c r="K39" i="6" s="1"/>
  <c r="I38" i="6"/>
  <c r="K38" i="6" s="1"/>
  <c r="M36" i="15" s="1"/>
  <c r="I37" i="6"/>
  <c r="K37" i="6" s="1"/>
  <c r="I36" i="6"/>
  <c r="I35" i="6"/>
  <c r="I34" i="6"/>
  <c r="K34" i="6" s="1"/>
  <c r="M32" i="15" s="1"/>
  <c r="I33" i="6"/>
  <c r="I32" i="6"/>
  <c r="I25" i="6"/>
  <c r="I24" i="6"/>
  <c r="I23" i="6"/>
  <c r="K23" i="6" s="1"/>
  <c r="M25" i="15" s="1"/>
  <c r="I22" i="6"/>
  <c r="I21" i="6"/>
  <c r="I20" i="6"/>
  <c r="K20" i="6" s="1"/>
  <c r="I19" i="6"/>
  <c r="K19" i="6" s="1"/>
  <c r="M21" i="15" s="1"/>
  <c r="I18" i="6"/>
  <c r="I17" i="6"/>
  <c r="I16" i="6"/>
  <c r="K16" i="6" s="1"/>
  <c r="I15" i="6"/>
  <c r="K15" i="6" s="1"/>
  <c r="I14" i="6"/>
  <c r="G6" i="6"/>
  <c r="H4" i="6"/>
  <c r="L126" i="6" l="1"/>
  <c r="D98" i="16" s="1"/>
  <c r="I26" i="6"/>
  <c r="I44" i="6"/>
  <c r="I62" i="6"/>
  <c r="I130" i="6"/>
  <c r="K102" i="6"/>
  <c r="M86" i="15" s="1"/>
  <c r="I114" i="6"/>
  <c r="O90" i="16"/>
  <c r="H107" i="16" s="1"/>
  <c r="P90" i="16"/>
  <c r="I107" i="16" s="1"/>
  <c r="D101" i="16"/>
  <c r="D109" i="15" s="1"/>
  <c r="K125" i="6"/>
  <c r="L125" i="6" s="1"/>
  <c r="D97" i="16" s="1"/>
  <c r="K124" i="6"/>
  <c r="L124" i="6" s="1"/>
  <c r="D96" i="16" s="1"/>
  <c r="K123" i="6"/>
  <c r="K61" i="6"/>
  <c r="M55" i="15" s="1"/>
  <c r="L57" i="6"/>
  <c r="D46" i="16" s="1"/>
  <c r="D51" i="15" s="1"/>
  <c r="L42" i="6"/>
  <c r="D36" i="16" s="1"/>
  <c r="D40" i="15" s="1"/>
  <c r="K59" i="6"/>
  <c r="M53" i="15" s="1"/>
  <c r="K91" i="6"/>
  <c r="M79" i="15" s="1"/>
  <c r="L108" i="6"/>
  <c r="D84" i="16" s="1"/>
  <c r="D92" i="15" s="1"/>
  <c r="K85" i="6"/>
  <c r="M73" i="15" s="1"/>
  <c r="L23" i="6"/>
  <c r="D22" i="16" s="1"/>
  <c r="D25" i="15" s="1"/>
  <c r="K60" i="6"/>
  <c r="M54" i="15" s="1"/>
  <c r="L93" i="6"/>
  <c r="D74" i="16" s="1"/>
  <c r="D81" i="15" s="1"/>
  <c r="L106" i="6"/>
  <c r="D82" i="16" s="1"/>
  <c r="D90" i="15" s="1"/>
  <c r="M91" i="15"/>
  <c r="L107" i="6"/>
  <c r="D83" i="16" s="1"/>
  <c r="D91" i="15" s="1"/>
  <c r="M97" i="15"/>
  <c r="L113" i="6"/>
  <c r="D89" i="16" s="1"/>
  <c r="D97" i="15" s="1"/>
  <c r="M89" i="15"/>
  <c r="L105" i="6"/>
  <c r="D81" i="16" s="1"/>
  <c r="D89" i="15" s="1"/>
  <c r="L110" i="6"/>
  <c r="D86" i="16" s="1"/>
  <c r="D94" i="15" s="1"/>
  <c r="K111" i="6"/>
  <c r="M95" i="15" s="1"/>
  <c r="K109" i="6"/>
  <c r="M93" i="15" s="1"/>
  <c r="K104" i="6"/>
  <c r="M88" i="15" s="1"/>
  <c r="K112" i="6"/>
  <c r="M96" i="15" s="1"/>
  <c r="K103" i="6"/>
  <c r="M87" i="15" s="1"/>
  <c r="M78" i="15"/>
  <c r="L90" i="6"/>
  <c r="D71" i="16" s="1"/>
  <c r="D78" i="15" s="1"/>
  <c r="K88" i="6"/>
  <c r="M76" i="15" s="1"/>
  <c r="K86" i="6"/>
  <c r="M74" i="15" s="1"/>
  <c r="K94" i="6"/>
  <c r="M82" i="15" s="1"/>
  <c r="K89" i="6"/>
  <c r="M77" i="15" s="1"/>
  <c r="K92" i="6"/>
  <c r="M80" i="15" s="1"/>
  <c r="K87" i="6"/>
  <c r="M75" i="15" s="1"/>
  <c r="K95" i="6"/>
  <c r="M83" i="15" s="1"/>
  <c r="K69" i="6"/>
  <c r="M60" i="15" s="1"/>
  <c r="L70" i="6"/>
  <c r="D55" i="16" s="1"/>
  <c r="D61" i="15" s="1"/>
  <c r="L71" i="6"/>
  <c r="D56" i="16" s="1"/>
  <c r="D62" i="15" s="1"/>
  <c r="K76" i="6"/>
  <c r="M67" i="15" s="1"/>
  <c r="K72" i="6"/>
  <c r="M63" i="15" s="1"/>
  <c r="K77" i="6"/>
  <c r="M68" i="15" s="1"/>
  <c r="L78" i="6"/>
  <c r="D63" i="16" s="1"/>
  <c r="D69" i="15" s="1"/>
  <c r="M59" i="15"/>
  <c r="L68" i="6"/>
  <c r="D53" i="16" s="1"/>
  <c r="D59" i="15" s="1"/>
  <c r="L73" i="6"/>
  <c r="D58" i="16" s="1"/>
  <c r="D64" i="15" s="1"/>
  <c r="K74" i="6"/>
  <c r="M65" i="15" s="1"/>
  <c r="K75" i="6"/>
  <c r="M66" i="15" s="1"/>
  <c r="K55" i="6"/>
  <c r="M49" i="15" s="1"/>
  <c r="L60" i="6"/>
  <c r="D49" i="16" s="1"/>
  <c r="D54" i="15" s="1"/>
  <c r="K58" i="6"/>
  <c r="K56" i="6"/>
  <c r="M50" i="15" s="1"/>
  <c r="K54" i="6"/>
  <c r="L59" i="6"/>
  <c r="D48" i="16" s="1"/>
  <c r="D53" i="15" s="1"/>
  <c r="K53" i="6"/>
  <c r="M47" i="15" s="1"/>
  <c r="K52" i="6"/>
  <c r="M37" i="15"/>
  <c r="L39" i="6"/>
  <c r="D33" i="16" s="1"/>
  <c r="D37" i="15" s="1"/>
  <c r="M35" i="15"/>
  <c r="L37" i="6"/>
  <c r="D31" i="16" s="1"/>
  <c r="D35" i="15" s="1"/>
  <c r="K35" i="6"/>
  <c r="M33" i="15" s="1"/>
  <c r="L40" i="6"/>
  <c r="D34" i="16" s="1"/>
  <c r="D38" i="15" s="1"/>
  <c r="K43" i="6"/>
  <c r="M41" i="15" s="1"/>
  <c r="L38" i="6"/>
  <c r="D32" i="16" s="1"/>
  <c r="D36" i="15" s="1"/>
  <c r="K41" i="6"/>
  <c r="M39" i="15" s="1"/>
  <c r="K36" i="6"/>
  <c r="M34" i="15" s="1"/>
  <c r="L34" i="6"/>
  <c r="D28" i="16" s="1"/>
  <c r="D32" i="15" s="1"/>
  <c r="K33" i="6"/>
  <c r="M31" i="15" s="1"/>
  <c r="M18" i="15"/>
  <c r="L16" i="6"/>
  <c r="D15" i="16" s="1"/>
  <c r="D18" i="15" s="1"/>
  <c r="M22" i="15"/>
  <c r="L20" i="6"/>
  <c r="D19" i="16" s="1"/>
  <c r="D22" i="15" s="1"/>
  <c r="K18" i="6"/>
  <c r="M20" i="15" s="1"/>
  <c r="K21" i="6"/>
  <c r="M23" i="15" s="1"/>
  <c r="K24" i="6"/>
  <c r="M26" i="15" s="1"/>
  <c r="L19" i="6"/>
  <c r="D18" i="16" s="1"/>
  <c r="D21" i="15" s="1"/>
  <c r="K22" i="6"/>
  <c r="M24" i="15" s="1"/>
  <c r="K17" i="6"/>
  <c r="M19" i="15" s="1"/>
  <c r="K25" i="6"/>
  <c r="M27" i="15" s="1"/>
  <c r="I96" i="6"/>
  <c r="M17" i="15"/>
  <c r="L15" i="6"/>
  <c r="D14" i="16" s="1"/>
  <c r="D17" i="15" s="1"/>
  <c r="K51" i="6"/>
  <c r="K32" i="6"/>
  <c r="K50" i="6"/>
  <c r="L50" i="6" s="1"/>
  <c r="I67" i="6"/>
  <c r="I79" i="6" s="1"/>
  <c r="K14" i="6"/>
  <c r="L14" i="6" s="1"/>
  <c r="K84" i="6"/>
  <c r="L84" i="6" s="1"/>
  <c r="I98" i="15"/>
  <c r="I90" i="16"/>
  <c r="I106" i="16" s="1"/>
  <c r="I108" i="16" l="1"/>
  <c r="I110" i="16" s="1"/>
  <c r="K130" i="6"/>
  <c r="L85" i="6"/>
  <c r="D66" i="16" s="1"/>
  <c r="D73" i="15" s="1"/>
  <c r="L61" i="6"/>
  <c r="D50" i="16" s="1"/>
  <c r="D55" i="15" s="1"/>
  <c r="I116" i="6"/>
  <c r="L123" i="6"/>
  <c r="M84" i="15"/>
  <c r="M96" i="16"/>
  <c r="N96" i="16" s="1"/>
  <c r="D104" i="15"/>
  <c r="L56" i="6"/>
  <c r="D45" i="16" s="1"/>
  <c r="D50" i="15" s="1"/>
  <c r="D105" i="15"/>
  <c r="M97" i="16"/>
  <c r="N97" i="16" s="1"/>
  <c r="L102" i="6"/>
  <c r="D78" i="16" s="1"/>
  <c r="M98" i="16"/>
  <c r="N98" i="16" s="1"/>
  <c r="D106" i="15"/>
  <c r="M101" i="16"/>
  <c r="N101" i="16" s="1"/>
  <c r="L88" i="6"/>
  <c r="D69" i="16" s="1"/>
  <c r="D76" i="15" s="1"/>
  <c r="K67" i="6"/>
  <c r="K79" i="6" s="1"/>
  <c r="L55" i="6"/>
  <c r="D44" i="16" s="1"/>
  <c r="D49" i="15" s="1"/>
  <c r="L103" i="6"/>
  <c r="D79" i="16" s="1"/>
  <c r="D87" i="15" s="1"/>
  <c r="L112" i="6"/>
  <c r="D88" i="16" s="1"/>
  <c r="D96" i="15" s="1"/>
  <c r="L104" i="6"/>
  <c r="D80" i="16" s="1"/>
  <c r="D88" i="15" s="1"/>
  <c r="L25" i="6"/>
  <c r="D24" i="16" s="1"/>
  <c r="D27" i="15" s="1"/>
  <c r="L41" i="6"/>
  <c r="D35" i="16" s="1"/>
  <c r="D39" i="15" s="1"/>
  <c r="L24" i="6"/>
  <c r="D23" i="16" s="1"/>
  <c r="D26" i="15" s="1"/>
  <c r="L91" i="6"/>
  <c r="D72" i="16" s="1"/>
  <c r="D79" i="15" s="1"/>
  <c r="L109" i="6"/>
  <c r="D85" i="16" s="1"/>
  <c r="D93" i="15" s="1"/>
  <c r="K114" i="6"/>
  <c r="L111" i="6"/>
  <c r="D87" i="16" s="1"/>
  <c r="D95" i="15" s="1"/>
  <c r="L86" i="6"/>
  <c r="D67" i="16" s="1"/>
  <c r="D74" i="15" s="1"/>
  <c r="L89" i="6"/>
  <c r="D70" i="16" s="1"/>
  <c r="D77" i="15" s="1"/>
  <c r="L92" i="6"/>
  <c r="D73" i="16" s="1"/>
  <c r="D80" i="15" s="1"/>
  <c r="L94" i="6"/>
  <c r="D75" i="16" s="1"/>
  <c r="D82" i="15" s="1"/>
  <c r="L87" i="6"/>
  <c r="D68" i="16" s="1"/>
  <c r="D75" i="15" s="1"/>
  <c r="L95" i="6"/>
  <c r="D76" i="16" s="1"/>
  <c r="D83" i="15" s="1"/>
  <c r="L69" i="6"/>
  <c r="D54" i="16" s="1"/>
  <c r="D60" i="15" s="1"/>
  <c r="L76" i="6"/>
  <c r="D61" i="16" s="1"/>
  <c r="D67" i="15" s="1"/>
  <c r="L72" i="6"/>
  <c r="D57" i="16" s="1"/>
  <c r="D63" i="15" s="1"/>
  <c r="L77" i="6"/>
  <c r="D62" i="16" s="1"/>
  <c r="D68" i="15" s="1"/>
  <c r="L74" i="6"/>
  <c r="D59" i="16" s="1"/>
  <c r="D65" i="15" s="1"/>
  <c r="L75" i="6"/>
  <c r="D60" i="16" s="1"/>
  <c r="D66" i="15" s="1"/>
  <c r="M52" i="15"/>
  <c r="L58" i="6"/>
  <c r="D47" i="16" s="1"/>
  <c r="D52" i="15" s="1"/>
  <c r="M48" i="15"/>
  <c r="L54" i="6"/>
  <c r="D43" i="16" s="1"/>
  <c r="D48" i="15" s="1"/>
  <c r="L53" i="6"/>
  <c r="D42" i="16" s="1"/>
  <c r="D47" i="15" s="1"/>
  <c r="M46" i="15"/>
  <c r="L52" i="6"/>
  <c r="D41" i="16" s="1"/>
  <c r="D46" i="15" s="1"/>
  <c r="L35" i="6"/>
  <c r="D29" i="16" s="1"/>
  <c r="D33" i="15" s="1"/>
  <c r="L36" i="6"/>
  <c r="D30" i="16" s="1"/>
  <c r="D34" i="15" s="1"/>
  <c r="L43" i="6"/>
  <c r="D37" i="16" s="1"/>
  <c r="D41" i="15" s="1"/>
  <c r="L33" i="6"/>
  <c r="D27" i="16" s="1"/>
  <c r="D31" i="15" s="1"/>
  <c r="L17" i="6"/>
  <c r="D16" i="16" s="1"/>
  <c r="D19" i="15" s="1"/>
  <c r="L18" i="6"/>
  <c r="D17" i="16" s="1"/>
  <c r="D20" i="15" s="1"/>
  <c r="L22" i="6"/>
  <c r="D21" i="16" s="1"/>
  <c r="D24" i="15" s="1"/>
  <c r="L21" i="6"/>
  <c r="D20" i="16" s="1"/>
  <c r="D23" i="15" s="1"/>
  <c r="D65" i="16"/>
  <c r="D39" i="16"/>
  <c r="M14" i="15"/>
  <c r="K26" i="6"/>
  <c r="M44" i="15"/>
  <c r="K62" i="6"/>
  <c r="M30" i="15"/>
  <c r="M28" i="15" s="1"/>
  <c r="K44" i="6"/>
  <c r="D13" i="16"/>
  <c r="L32" i="6"/>
  <c r="M72" i="15"/>
  <c r="M70" i="15" s="1"/>
  <c r="K96" i="6"/>
  <c r="M45" i="15"/>
  <c r="L51" i="6"/>
  <c r="D40" i="16" s="1"/>
  <c r="D45" i="15" s="1"/>
  <c r="M58" i="15" l="1"/>
  <c r="M56" i="15" s="1"/>
  <c r="M42" i="15"/>
  <c r="D95" i="16"/>
  <c r="L130" i="6"/>
  <c r="L67" i="6"/>
  <c r="L79" i="6" s="1"/>
  <c r="L114" i="6"/>
  <c r="L96" i="6"/>
  <c r="K116" i="6"/>
  <c r="L26" i="6"/>
  <c r="D14" i="15"/>
  <c r="D12" i="16"/>
  <c r="L44" i="6"/>
  <c r="D26" i="16"/>
  <c r="L62" i="6"/>
  <c r="D86" i="15"/>
  <c r="D84" i="15" s="1"/>
  <c r="D77" i="16"/>
  <c r="D44" i="15"/>
  <c r="D42" i="15" s="1"/>
  <c r="D38" i="16"/>
  <c r="D72" i="15"/>
  <c r="D70" i="15" s="1"/>
  <c r="D64" i="16"/>
  <c r="D52" i="16" l="1"/>
  <c r="D51" i="16" s="1"/>
  <c r="M98" i="15"/>
  <c r="D102" i="15"/>
  <c r="M95" i="16"/>
  <c r="D102" i="16"/>
  <c r="L116" i="6"/>
  <c r="E5" i="20" s="1"/>
  <c r="D30" i="15"/>
  <c r="D28" i="15" s="1"/>
  <c r="D25" i="16"/>
  <c r="D58" i="15" l="1"/>
  <c r="D56" i="15" s="1"/>
  <c r="D98" i="15" s="1"/>
  <c r="M102" i="16"/>
  <c r="F109" i="16" s="1"/>
  <c r="N95" i="16"/>
  <c r="N102" i="16" s="1"/>
  <c r="G109" i="16" s="1"/>
  <c r="D90" i="16"/>
  <c r="E6" i="20"/>
  <c r="K109" i="16" l="1"/>
  <c r="B24" i="12"/>
  <c r="C9" i="20" s="1"/>
  <c r="C76" i="20" l="1"/>
  <c r="C55" i="20"/>
  <c r="C53" i="20"/>
  <c r="B75" i="20"/>
  <c r="C75" i="20"/>
  <c r="E48" i="20"/>
  <c r="P48" i="20" s="1"/>
  <c r="C73" i="20"/>
  <c r="E46" i="20"/>
  <c r="P46" i="20" s="1"/>
  <c r="B71" i="20"/>
  <c r="E86" i="20"/>
  <c r="E31" i="20"/>
  <c r="P31" i="20" s="1"/>
  <c r="B70" i="20"/>
  <c r="E85" i="20"/>
  <c r="E30" i="20"/>
  <c r="B69" i="20"/>
  <c r="E84" i="20"/>
  <c r="E29" i="20"/>
  <c r="B68" i="20"/>
  <c r="E83" i="20"/>
  <c r="E28" i="20"/>
  <c r="N28" i="20" s="1"/>
  <c r="O28" i="20" s="1"/>
  <c r="B29" i="20"/>
  <c r="C51" i="20"/>
  <c r="C46" i="20"/>
  <c r="B28" i="20"/>
  <c r="B40" i="20"/>
  <c r="E34" i="20"/>
  <c r="P34" i="20" s="1"/>
  <c r="C50" i="20"/>
  <c r="C86" i="20"/>
  <c r="E77" i="20"/>
  <c r="P77" i="20" s="1"/>
  <c r="B37" i="20"/>
  <c r="B31" i="20"/>
  <c r="C27" i="20"/>
  <c r="C89" i="20"/>
  <c r="B66" i="20"/>
  <c r="E99" i="20"/>
  <c r="N99" i="20" s="1"/>
  <c r="O99" i="20" s="1"/>
  <c r="E74" i="20"/>
  <c r="C61" i="20"/>
  <c r="E72" i="20"/>
  <c r="P72" i="20" s="1"/>
  <c r="E71" i="20"/>
  <c r="E70" i="20"/>
  <c r="P70" i="20" s="1"/>
  <c r="C40" i="20"/>
  <c r="B38" i="20"/>
  <c r="B33" i="20"/>
  <c r="E96" i="20"/>
  <c r="N96" i="20" s="1"/>
  <c r="O96" i="20" s="1"/>
  <c r="E80" i="20"/>
  <c r="P80" i="20" s="1"/>
  <c r="C93" i="20"/>
  <c r="E64" i="20"/>
  <c r="P64" i="20" s="1"/>
  <c r="C32" i="20"/>
  <c r="C90" i="20"/>
  <c r="C68" i="20"/>
  <c r="B64" i="20"/>
  <c r="E76" i="20"/>
  <c r="C103" i="20"/>
  <c r="C102" i="20"/>
  <c r="B74" i="20"/>
  <c r="E88" i="20"/>
  <c r="P88" i="20" s="1"/>
  <c r="B72" i="20"/>
  <c r="E32" i="20"/>
  <c r="P32" i="20" s="1"/>
  <c r="C88" i="20"/>
  <c r="C87" i="20"/>
  <c r="C85" i="20"/>
  <c r="B27" i="20"/>
  <c r="B30" i="20"/>
  <c r="B32" i="20"/>
  <c r="B36" i="20"/>
  <c r="B87" i="20"/>
  <c r="C67" i="20"/>
  <c r="C57" i="20"/>
  <c r="B79" i="20"/>
  <c r="C82" i="20"/>
  <c r="C63" i="20"/>
  <c r="C80" i="20"/>
  <c r="C79" i="20"/>
  <c r="C60" i="20"/>
  <c r="C92" i="20"/>
  <c r="C59" i="20"/>
  <c r="C58" i="20"/>
  <c r="E69" i="20"/>
  <c r="P69" i="20" s="1"/>
  <c r="C30" i="20"/>
  <c r="C29" i="20"/>
  <c r="C83" i="20"/>
  <c r="C95" i="20"/>
  <c r="E60" i="20"/>
  <c r="P60" i="20" s="1"/>
  <c r="C99" i="20"/>
  <c r="C98" i="20"/>
  <c r="E63" i="20"/>
  <c r="C38" i="20"/>
  <c r="C33" i="20"/>
  <c r="E7" i="20"/>
  <c r="E67" i="20"/>
  <c r="E90" i="20"/>
  <c r="B85" i="20"/>
  <c r="B84" i="20"/>
  <c r="E68" i="20"/>
  <c r="P68" i="20" s="1"/>
  <c r="E54" i="20"/>
  <c r="P54" i="20" s="1"/>
  <c r="E53" i="20"/>
  <c r="P53" i="20" s="1"/>
  <c r="C74" i="20"/>
  <c r="E47" i="20"/>
  <c r="N47" i="20" s="1"/>
  <c r="O47" i="20" s="1"/>
  <c r="B60" i="20"/>
  <c r="C84" i="20"/>
  <c r="E58" i="20"/>
  <c r="B59" i="20"/>
  <c r="B90" i="20"/>
  <c r="E57" i="20"/>
  <c r="P57" i="20" s="1"/>
  <c r="B58" i="20"/>
  <c r="B89" i="20"/>
  <c r="E56" i="20"/>
  <c r="P56" i="20" s="1"/>
  <c r="B57" i="20"/>
  <c r="B88" i="20"/>
  <c r="E55" i="20"/>
  <c r="C34" i="20"/>
  <c r="B35" i="20"/>
  <c r="C101" i="20"/>
  <c r="E75" i="20"/>
  <c r="P75" i="20" s="1"/>
  <c r="C62" i="20"/>
  <c r="C72" i="20"/>
  <c r="E45" i="20"/>
  <c r="N45" i="20" s="1"/>
  <c r="O45" i="20" s="1"/>
  <c r="E102" i="20"/>
  <c r="N102" i="20" s="1"/>
  <c r="O102" i="20" s="1"/>
  <c r="C70" i="20"/>
  <c r="E101" i="20"/>
  <c r="P101" i="20" s="1"/>
  <c r="C69" i="20"/>
  <c r="E100" i="20"/>
  <c r="N100" i="20" s="1"/>
  <c r="O100" i="20" s="1"/>
  <c r="B49" i="20"/>
  <c r="B51" i="20"/>
  <c r="B45" i="20"/>
  <c r="C47" i="20"/>
  <c r="C56" i="20"/>
  <c r="E40" i="20"/>
  <c r="N40" i="20" s="1"/>
  <c r="O40" i="20" s="1"/>
  <c r="B63" i="20"/>
  <c r="B61" i="20"/>
  <c r="E94" i="20"/>
  <c r="N94" i="20" s="1"/>
  <c r="O94" i="20" s="1"/>
  <c r="B77" i="20"/>
  <c r="E93" i="20"/>
  <c r="B76" i="20"/>
  <c r="E36" i="20"/>
  <c r="P36" i="20" s="1"/>
  <c r="C43" i="20"/>
  <c r="C45" i="20"/>
  <c r="C49" i="20"/>
  <c r="B46" i="20"/>
  <c r="C66" i="20"/>
  <c r="B53" i="20"/>
  <c r="C36" i="20"/>
  <c r="E98" i="20"/>
  <c r="N98" i="20" s="1"/>
  <c r="O98" i="20" s="1"/>
  <c r="E49" i="20"/>
  <c r="E41" i="20"/>
  <c r="E82" i="20"/>
  <c r="P82" i="20" s="1"/>
  <c r="E81" i="20"/>
  <c r="C54" i="20"/>
  <c r="E35" i="20"/>
  <c r="E89" i="20"/>
  <c r="P89" i="20" s="1"/>
  <c r="B73" i="20"/>
  <c r="E33" i="20"/>
  <c r="P33" i="20" s="1"/>
  <c r="E87" i="20"/>
  <c r="B83" i="20"/>
  <c r="B82" i="20"/>
  <c r="B81" i="20"/>
  <c r="E51" i="20"/>
  <c r="C77" i="20"/>
  <c r="B80" i="20"/>
  <c r="E50" i="20"/>
  <c r="P50" i="20" s="1"/>
  <c r="B41" i="20"/>
  <c r="B42" i="20"/>
  <c r="B43" i="20"/>
  <c r="B44" i="20"/>
  <c r="B48" i="20"/>
  <c r="C35" i="20"/>
  <c r="B47" i="20"/>
  <c r="C96" i="20"/>
  <c r="B54" i="20"/>
  <c r="E27" i="20"/>
  <c r="N27" i="20" s="1"/>
  <c r="E62" i="20"/>
  <c r="P62" i="20" s="1"/>
  <c r="B67" i="20"/>
  <c r="C64" i="20"/>
  <c r="C81" i="20"/>
  <c r="E73" i="20"/>
  <c r="E103" i="20"/>
  <c r="N103" i="20" s="1"/>
  <c r="O103" i="20" s="1"/>
  <c r="C71" i="20"/>
  <c r="E44" i="20"/>
  <c r="N44" i="20" s="1"/>
  <c r="O44" i="20" s="1"/>
  <c r="E43" i="20"/>
  <c r="P43" i="20" s="1"/>
  <c r="E42" i="20"/>
  <c r="P42" i="20" s="1"/>
  <c r="B50" i="20"/>
  <c r="C41" i="20"/>
  <c r="B34" i="20"/>
  <c r="E97" i="20"/>
  <c r="B56" i="20"/>
  <c r="B55" i="20"/>
  <c r="E61" i="20"/>
  <c r="C94" i="20"/>
  <c r="E59" i="20"/>
  <c r="P59" i="20" s="1"/>
  <c r="E95" i="20"/>
  <c r="N95" i="20" s="1"/>
  <c r="O95" i="20" s="1"/>
  <c r="E38" i="20"/>
  <c r="P38" i="20" s="1"/>
  <c r="E37" i="20"/>
  <c r="E92" i="20"/>
  <c r="N92" i="20" s="1"/>
  <c r="O92" i="20" s="1"/>
  <c r="C42" i="20"/>
  <c r="C44" i="20"/>
  <c r="C28" i="20"/>
  <c r="C48" i="20"/>
  <c r="B86" i="20"/>
  <c r="E79" i="20"/>
  <c r="N79" i="20" s="1"/>
  <c r="O79" i="20" s="1"/>
  <c r="B62" i="20"/>
  <c r="C100" i="20"/>
  <c r="C97" i="20"/>
  <c r="C31" i="20"/>
  <c r="C37" i="20"/>
  <c r="E66" i="20"/>
  <c r="N66" i="20" s="1"/>
  <c r="O66" i="20" s="1"/>
  <c r="P66" i="20" l="1"/>
  <c r="P102" i="20"/>
  <c r="P94" i="20"/>
  <c r="P45" i="20"/>
  <c r="P92" i="20"/>
  <c r="P40" i="20"/>
  <c r="P28" i="20"/>
  <c r="N81" i="20"/>
  <c r="O81" i="20" s="1"/>
  <c r="N74" i="15" s="1"/>
  <c r="N84" i="20"/>
  <c r="O84" i="20" s="1"/>
  <c r="M70" i="16" s="1"/>
  <c r="N36" i="20"/>
  <c r="O36" i="20" s="1"/>
  <c r="N73" i="20"/>
  <c r="O73" i="20" s="1"/>
  <c r="N65" i="15" s="1"/>
  <c r="N49" i="20"/>
  <c r="O49" i="20" s="1"/>
  <c r="N76" i="20"/>
  <c r="O76" i="20" s="1"/>
  <c r="N68" i="15" s="1"/>
  <c r="N70" i="20"/>
  <c r="O70" i="20" s="1"/>
  <c r="N62" i="15" s="1"/>
  <c r="N30" i="20"/>
  <c r="O30" i="20" s="1"/>
  <c r="P73" i="20"/>
  <c r="P47" i="20"/>
  <c r="N51" i="20"/>
  <c r="O51" i="20" s="1"/>
  <c r="N41" i="15" s="1"/>
  <c r="N87" i="20"/>
  <c r="O87" i="20" s="1"/>
  <c r="N80" i="15" s="1"/>
  <c r="N90" i="20"/>
  <c r="O90" i="20" s="1"/>
  <c r="N83" i="15" s="1"/>
  <c r="P81" i="20"/>
  <c r="N41" i="20"/>
  <c r="O41" i="20" s="1"/>
  <c r="P41" i="20"/>
  <c r="N89" i="20"/>
  <c r="F75" i="16" s="1"/>
  <c r="N93" i="20"/>
  <c r="O93" i="20" s="1"/>
  <c r="N101" i="20"/>
  <c r="F87" i="16" s="1"/>
  <c r="N55" i="20"/>
  <c r="O55" i="20" s="1"/>
  <c r="N46" i="15" s="1"/>
  <c r="N53" i="20"/>
  <c r="O53" i="20" s="1"/>
  <c r="N60" i="20"/>
  <c r="O60" i="20" s="1"/>
  <c r="N51" i="15" s="1"/>
  <c r="N69" i="20"/>
  <c r="O69" i="20" s="1"/>
  <c r="N61" i="15" s="1"/>
  <c r="N80" i="20"/>
  <c r="O80" i="20" s="1"/>
  <c r="M66" i="16" s="1"/>
  <c r="N66" i="16" s="1"/>
  <c r="N71" i="20"/>
  <c r="O71" i="20" s="1"/>
  <c r="N85" i="20"/>
  <c r="O85" i="20" s="1"/>
  <c r="N48" i="20"/>
  <c r="F34" i="16" s="1"/>
  <c r="P85" i="20"/>
  <c r="P55" i="20"/>
  <c r="P93" i="20"/>
  <c r="N29" i="20"/>
  <c r="O29" i="20" s="1"/>
  <c r="M15" i="16" s="1"/>
  <c r="N82" i="20"/>
  <c r="O82" i="20" s="1"/>
  <c r="N75" i="15" s="1"/>
  <c r="N64" i="20"/>
  <c r="O64" i="20" s="1"/>
  <c r="N55" i="15" s="1"/>
  <c r="N61" i="20"/>
  <c r="F47" i="16" s="1"/>
  <c r="N50" i="20"/>
  <c r="O50" i="20" s="1"/>
  <c r="M36" i="16" s="1"/>
  <c r="N35" i="20"/>
  <c r="O35" i="20" s="1"/>
  <c r="M21" i="16" s="1"/>
  <c r="N58" i="20"/>
  <c r="O58" i="20" s="1"/>
  <c r="N49" i="15" s="1"/>
  <c r="N54" i="20"/>
  <c r="O54" i="20" s="1"/>
  <c r="M40" i="16" s="1"/>
  <c r="N40" i="16" s="1"/>
  <c r="N32" i="20"/>
  <c r="O32" i="20" s="1"/>
  <c r="M18" i="16" s="1"/>
  <c r="N72" i="20"/>
  <c r="O72" i="20" s="1"/>
  <c r="N34" i="20"/>
  <c r="O34" i="20" s="1"/>
  <c r="P84" i="20"/>
  <c r="P58" i="20"/>
  <c r="P30" i="20"/>
  <c r="P71" i="20"/>
  <c r="P76" i="20"/>
  <c r="P100" i="20"/>
  <c r="P35" i="20"/>
  <c r="N97" i="20"/>
  <c r="O97" i="20" s="1"/>
  <c r="N63" i="20"/>
  <c r="O63" i="20" s="1"/>
  <c r="N54" i="15" s="1"/>
  <c r="N46" i="20"/>
  <c r="O46" i="20" s="1"/>
  <c r="M32" i="16" s="1"/>
  <c r="N32" i="16" s="1"/>
  <c r="N59" i="20"/>
  <c r="O59" i="20" s="1"/>
  <c r="N75" i="20"/>
  <c r="O75" i="20" s="1"/>
  <c r="M61" i="16" s="1"/>
  <c r="N67" i="20"/>
  <c r="O67" i="20" s="1"/>
  <c r="N59" i="15" s="1"/>
  <c r="P99" i="20"/>
  <c r="P63" i="20"/>
  <c r="N37" i="20"/>
  <c r="O37" i="20" s="1"/>
  <c r="N42" i="20"/>
  <c r="O42" i="20" s="1"/>
  <c r="M28" i="16" s="1"/>
  <c r="N68" i="20"/>
  <c r="N83" i="20"/>
  <c r="N31" i="20"/>
  <c r="F17" i="16" s="1"/>
  <c r="F20" i="15" s="1"/>
  <c r="P29" i="20"/>
  <c r="P98" i="20"/>
  <c r="P61" i="20"/>
  <c r="P67" i="20"/>
  <c r="P96" i="20"/>
  <c r="P97" i="20"/>
  <c r="P44" i="20"/>
  <c r="P79" i="20"/>
  <c r="P83" i="20"/>
  <c r="N62" i="20"/>
  <c r="F48" i="16" s="1"/>
  <c r="N77" i="20"/>
  <c r="O77" i="20" s="1"/>
  <c r="M63" i="16" s="1"/>
  <c r="N63" i="16" s="1"/>
  <c r="N33" i="20"/>
  <c r="O33" i="20" s="1"/>
  <c r="N57" i="20"/>
  <c r="O57" i="20" s="1"/>
  <c r="N48" i="15" s="1"/>
  <c r="P27" i="20"/>
  <c r="N38" i="20"/>
  <c r="O38" i="20" s="1"/>
  <c r="N43" i="20"/>
  <c r="O43" i="20" s="1"/>
  <c r="M29" i="16" s="1"/>
  <c r="N56" i="20"/>
  <c r="O56" i="20" s="1"/>
  <c r="N47" i="15" s="1"/>
  <c r="N88" i="20"/>
  <c r="O88" i="20" s="1"/>
  <c r="M74" i="16" s="1"/>
  <c r="N74" i="16" s="1"/>
  <c r="N74" i="20"/>
  <c r="O74" i="20" s="1"/>
  <c r="N66" i="15" s="1"/>
  <c r="N86" i="20"/>
  <c r="O86" i="20" s="1"/>
  <c r="N79" i="15" s="1"/>
  <c r="P49" i="20"/>
  <c r="P95" i="20"/>
  <c r="P74" i="20"/>
  <c r="P37" i="20"/>
  <c r="P103" i="20"/>
  <c r="P87" i="20"/>
  <c r="P51" i="20"/>
  <c r="P86" i="20"/>
  <c r="P90" i="20"/>
  <c r="J78" i="15"/>
  <c r="G76" i="15"/>
  <c r="G20" i="15"/>
  <c r="J20" i="15"/>
  <c r="F22" i="16"/>
  <c r="E39" i="20"/>
  <c r="F26" i="16"/>
  <c r="E52" i="20"/>
  <c r="E65" i="20"/>
  <c r="F65" i="16"/>
  <c r="E78" i="20"/>
  <c r="E91" i="20"/>
  <c r="M78" i="16"/>
  <c r="N78" i="16" s="1"/>
  <c r="F80" i="16"/>
  <c r="F82" i="16"/>
  <c r="F14" i="16"/>
  <c r="E26" i="20"/>
  <c r="F13" i="16"/>
  <c r="F33" i="16"/>
  <c r="M49" i="16" l="1"/>
  <c r="N49" i="16" s="1"/>
  <c r="M37" i="16"/>
  <c r="L41" i="15" s="1"/>
  <c r="M56" i="16"/>
  <c r="N56" i="16" s="1"/>
  <c r="F61" i="16"/>
  <c r="F67" i="15" s="1"/>
  <c r="F76" i="16"/>
  <c r="F83" i="15" s="1"/>
  <c r="F59" i="16"/>
  <c r="F65" i="15" s="1"/>
  <c r="F62" i="16"/>
  <c r="F68" i="15" s="1"/>
  <c r="M76" i="16"/>
  <c r="N76" i="16" s="1"/>
  <c r="Q76" i="16" s="1"/>
  <c r="M62" i="16"/>
  <c r="N62" i="16" s="1"/>
  <c r="Q62" i="16" s="1"/>
  <c r="F15" i="16"/>
  <c r="F18" i="15" s="1"/>
  <c r="F44" i="16"/>
  <c r="F49" i="15" s="1"/>
  <c r="F49" i="16"/>
  <c r="F54" i="15" s="1"/>
  <c r="M46" i="16"/>
  <c r="N46" i="16" s="1"/>
  <c r="M72" i="16"/>
  <c r="N72" i="16" s="1"/>
  <c r="Q72" i="16" s="1"/>
  <c r="F37" i="16"/>
  <c r="F41" i="15" s="1"/>
  <c r="O61" i="20"/>
  <c r="F45" i="16"/>
  <c r="F50" i="15" s="1"/>
  <c r="F50" i="16"/>
  <c r="F55" i="15" s="1"/>
  <c r="F79" i="16"/>
  <c r="F87" i="15" s="1"/>
  <c r="M50" i="16"/>
  <c r="N50" i="16" s="1"/>
  <c r="M73" i="16"/>
  <c r="L80" i="15" s="1"/>
  <c r="F58" i="16"/>
  <c r="F64" i="15" s="1"/>
  <c r="F67" i="16"/>
  <c r="J74" i="15" s="1"/>
  <c r="F35" i="16"/>
  <c r="F39" i="15" s="1"/>
  <c r="M55" i="16"/>
  <c r="N55" i="16" s="1"/>
  <c r="F74" i="16"/>
  <c r="F81" i="15" s="1"/>
  <c r="F53" i="16"/>
  <c r="F59" i="15" s="1"/>
  <c r="F46" i="16"/>
  <c r="J51" i="15" s="1"/>
  <c r="N81" i="15"/>
  <c r="M60" i="16"/>
  <c r="L66" i="15" s="1"/>
  <c r="F27" i="16"/>
  <c r="F31" i="15" s="1"/>
  <c r="F55" i="16"/>
  <c r="G61" i="15" s="1"/>
  <c r="F21" i="16"/>
  <c r="F24" i="15" s="1"/>
  <c r="N64" i="15"/>
  <c r="M58" i="16"/>
  <c r="L64" i="15" s="1"/>
  <c r="M24" i="16"/>
  <c r="N24" i="16" s="1"/>
  <c r="Q24" i="16" s="1"/>
  <c r="N27" i="15"/>
  <c r="F39" i="16"/>
  <c r="F44" i="15" s="1"/>
  <c r="F40" i="16"/>
  <c r="F45" i="15" s="1"/>
  <c r="M59" i="16"/>
  <c r="N59" i="16" s="1"/>
  <c r="Q59" i="16" s="1"/>
  <c r="F24" i="16"/>
  <c r="F27" i="15" s="1"/>
  <c r="M43" i="16"/>
  <c r="L48" i="15" s="1"/>
  <c r="F56" i="16"/>
  <c r="F62" i="15" s="1"/>
  <c r="O101" i="20"/>
  <c r="N95" i="15" s="1"/>
  <c r="F41" i="16"/>
  <c r="F46" i="15" s="1"/>
  <c r="M41" i="16"/>
  <c r="L46" i="15" s="1"/>
  <c r="F73" i="16"/>
  <c r="F80" i="15" s="1"/>
  <c r="F72" i="16"/>
  <c r="F79" i="15" s="1"/>
  <c r="F29" i="16"/>
  <c r="F33" i="15" s="1"/>
  <c r="F42" i="16"/>
  <c r="F47" i="15" s="1"/>
  <c r="M42" i="16"/>
  <c r="L47" i="15" s="1"/>
  <c r="F23" i="16"/>
  <c r="F26" i="15" s="1"/>
  <c r="M44" i="16"/>
  <c r="N44" i="16" s="1"/>
  <c r="F71" i="16"/>
  <c r="F78" i="15" s="1"/>
  <c r="M23" i="16"/>
  <c r="L26" i="15" s="1"/>
  <c r="N26" i="15"/>
  <c r="N39" i="15"/>
  <c r="M35" i="16"/>
  <c r="L39" i="15" s="1"/>
  <c r="M20" i="16"/>
  <c r="N20" i="16" s="1"/>
  <c r="Q20" i="16" s="1"/>
  <c r="N23" i="15"/>
  <c r="N31" i="15"/>
  <c r="M27" i="16"/>
  <c r="N27" i="16" s="1"/>
  <c r="Q27" i="16" s="1"/>
  <c r="N78" i="15"/>
  <c r="M71" i="16"/>
  <c r="N71" i="16" s="1"/>
  <c r="N50" i="15"/>
  <c r="M45" i="16"/>
  <c r="L50" i="15" s="1"/>
  <c r="N25" i="15"/>
  <c r="M22" i="16"/>
  <c r="N22" i="16" s="1"/>
  <c r="N22" i="15"/>
  <c r="M19" i="16"/>
  <c r="L22" i="15" s="1"/>
  <c r="M79" i="16"/>
  <c r="L87" i="15" s="1"/>
  <c r="N87" i="15"/>
  <c r="N77" i="15"/>
  <c r="M53" i="16"/>
  <c r="L59" i="15" s="1"/>
  <c r="M68" i="16"/>
  <c r="L75" i="15" s="1"/>
  <c r="N33" i="15"/>
  <c r="O83" i="20"/>
  <c r="F69" i="16"/>
  <c r="F76" i="15" s="1"/>
  <c r="N32" i="15"/>
  <c r="O89" i="20"/>
  <c r="M67" i="16"/>
  <c r="N67" i="16" s="1"/>
  <c r="Q67" i="16" s="1"/>
  <c r="F36" i="16"/>
  <c r="F40" i="15" s="1"/>
  <c r="O62" i="20"/>
  <c r="N67" i="15"/>
  <c r="N40" i="15"/>
  <c r="O48" i="20"/>
  <c r="N73" i="15"/>
  <c r="N69" i="15"/>
  <c r="N36" i="15"/>
  <c r="F70" i="16"/>
  <c r="F77" i="15" s="1"/>
  <c r="O68" i="20"/>
  <c r="F54" i="16"/>
  <c r="F60" i="15" s="1"/>
  <c r="N45" i="15"/>
  <c r="N18" i="15"/>
  <c r="N24" i="15"/>
  <c r="F43" i="16"/>
  <c r="F48" i="15" s="1"/>
  <c r="F19" i="16"/>
  <c r="F22" i="15" s="1"/>
  <c r="F32" i="16"/>
  <c r="F36" i="15" s="1"/>
  <c r="F66" i="16"/>
  <c r="F73" i="15" s="1"/>
  <c r="F20" i="16"/>
  <c r="F23" i="15" s="1"/>
  <c r="F60" i="16"/>
  <c r="F66" i="15" s="1"/>
  <c r="F28" i="16"/>
  <c r="F32" i="15" s="1"/>
  <c r="F16" i="16"/>
  <c r="F19" i="15" s="1"/>
  <c r="F68" i="16"/>
  <c r="F75" i="15" s="1"/>
  <c r="F63" i="16"/>
  <c r="G69" i="15" s="1"/>
  <c r="O31" i="20"/>
  <c r="G74" i="15"/>
  <c r="Q66" i="16"/>
  <c r="J69" i="15"/>
  <c r="J61" i="15"/>
  <c r="L73" i="15"/>
  <c r="H51" i="15"/>
  <c r="L69" i="15"/>
  <c r="Q63" i="16"/>
  <c r="L36" i="15"/>
  <c r="N37" i="15"/>
  <c r="Q32" i="16"/>
  <c r="J77" i="15"/>
  <c r="J36" i="15"/>
  <c r="J48" i="15"/>
  <c r="L45" i="15"/>
  <c r="J32" i="15"/>
  <c r="G55" i="15"/>
  <c r="J55" i="15"/>
  <c r="J23" i="15"/>
  <c r="F82" i="15"/>
  <c r="J82" i="15"/>
  <c r="G82" i="15"/>
  <c r="J66" i="15"/>
  <c r="J27" i="15"/>
  <c r="J46" i="15"/>
  <c r="J24" i="15"/>
  <c r="J65" i="15"/>
  <c r="H76" i="15"/>
  <c r="J76" i="15"/>
  <c r="G80" i="15"/>
  <c r="G45" i="15"/>
  <c r="G52" i="15"/>
  <c r="N28" i="16"/>
  <c r="Q28" i="16" s="1"/>
  <c r="N18" i="16"/>
  <c r="Q18" i="16" s="1"/>
  <c r="G26" i="15"/>
  <c r="J26" i="15"/>
  <c r="J73" i="15"/>
  <c r="F90" i="15"/>
  <c r="J90" i="15"/>
  <c r="F53" i="15"/>
  <c r="G53" i="15"/>
  <c r="G18" i="15"/>
  <c r="J18" i="15"/>
  <c r="N21" i="15"/>
  <c r="L81" i="15"/>
  <c r="J19" i="15"/>
  <c r="G19" i="15"/>
  <c r="L40" i="15"/>
  <c r="N36" i="16"/>
  <c r="Q36" i="16" s="1"/>
  <c r="J64" i="15"/>
  <c r="J54" i="15"/>
  <c r="F88" i="15"/>
  <c r="J88" i="15"/>
  <c r="J47" i="15"/>
  <c r="G47" i="15"/>
  <c r="J25" i="15"/>
  <c r="G25" i="15"/>
  <c r="J49" i="15"/>
  <c r="J40" i="15"/>
  <c r="N61" i="16"/>
  <c r="Q61" i="16" s="1"/>
  <c r="G75" i="15"/>
  <c r="J75" i="15"/>
  <c r="F38" i="15"/>
  <c r="J38" i="15"/>
  <c r="Q74" i="16"/>
  <c r="G83" i="15"/>
  <c r="J83" i="15"/>
  <c r="F18" i="16"/>
  <c r="G17" i="15"/>
  <c r="J17" i="15"/>
  <c r="J81" i="15"/>
  <c r="J68" i="15"/>
  <c r="J59" i="15"/>
  <c r="G59" i="15"/>
  <c r="J50" i="15"/>
  <c r="L77" i="15"/>
  <c r="N70" i="16"/>
  <c r="Q70" i="16" s="1"/>
  <c r="J37" i="15"/>
  <c r="G87" i="15"/>
  <c r="J87" i="15"/>
  <c r="J67" i="15"/>
  <c r="G67" i="15"/>
  <c r="N15" i="16"/>
  <c r="Q15" i="16" s="1"/>
  <c r="Q40" i="16"/>
  <c r="J33" i="15"/>
  <c r="G33" i="15"/>
  <c r="J95" i="15"/>
  <c r="G95" i="15"/>
  <c r="J41" i="15"/>
  <c r="G41" i="15"/>
  <c r="L33" i="15"/>
  <c r="N29" i="16"/>
  <c r="Q29" i="16" s="1"/>
  <c r="N21" i="16"/>
  <c r="Q21" i="16" s="1"/>
  <c r="G31" i="15"/>
  <c r="J22" i="15"/>
  <c r="G22" i="15"/>
  <c r="F30" i="16"/>
  <c r="J62" i="15"/>
  <c r="M30" i="16"/>
  <c r="L34" i="15" s="1"/>
  <c r="G78" i="15"/>
  <c r="J60" i="15"/>
  <c r="G60" i="15"/>
  <c r="F95" i="15"/>
  <c r="L32" i="15"/>
  <c r="L24" i="15"/>
  <c r="F25" i="15"/>
  <c r="L67" i="15"/>
  <c r="L18" i="15"/>
  <c r="Q78" i="16"/>
  <c r="L86" i="15"/>
  <c r="F72" i="15"/>
  <c r="F30" i="15"/>
  <c r="F88" i="16"/>
  <c r="F57" i="16"/>
  <c r="F86" i="16"/>
  <c r="E104" i="20"/>
  <c r="M52" i="16"/>
  <c r="N52" i="16" s="1"/>
  <c r="F52" i="16"/>
  <c r="F31" i="16"/>
  <c r="F81" i="16"/>
  <c r="F89" i="16"/>
  <c r="F83" i="16"/>
  <c r="F85" i="16"/>
  <c r="F84" i="16"/>
  <c r="N65" i="20"/>
  <c r="F17" i="15"/>
  <c r="N39" i="20"/>
  <c r="F37" i="15"/>
  <c r="F52" i="15"/>
  <c r="F78" i="16"/>
  <c r="N91" i="20"/>
  <c r="N86" i="15"/>
  <c r="M39" i="16"/>
  <c r="N39" i="16" s="1"/>
  <c r="N52" i="20"/>
  <c r="O27" i="20"/>
  <c r="O26" i="20" s="1"/>
  <c r="N26" i="20"/>
  <c r="M65" i="16"/>
  <c r="N65" i="16" s="1"/>
  <c r="N78" i="20"/>
  <c r="Q56" i="16" l="1"/>
  <c r="L54" i="15"/>
  <c r="L62" i="15"/>
  <c r="Q49" i="16"/>
  <c r="N37" i="16"/>
  <c r="Q37" i="16" s="1"/>
  <c r="Q50" i="16"/>
  <c r="N35" i="16"/>
  <c r="Q35" i="16" s="1"/>
  <c r="F61" i="15"/>
  <c r="L55" i="15"/>
  <c r="N45" i="16"/>
  <c r="Q45" i="16" s="1"/>
  <c r="L79" i="15"/>
  <c r="L83" i="15"/>
  <c r="L68" i="15"/>
  <c r="N58" i="16"/>
  <c r="Q58" i="16" s="1"/>
  <c r="Q55" i="16"/>
  <c r="N60" i="16"/>
  <c r="Q60" i="16" s="1"/>
  <c r="L51" i="15"/>
  <c r="L61" i="15"/>
  <c r="N42" i="16"/>
  <c r="Q42" i="16" s="1"/>
  <c r="Q46" i="16"/>
  <c r="L27" i="15"/>
  <c r="F51" i="15"/>
  <c r="F42" i="15" s="1"/>
  <c r="N43" i="16"/>
  <c r="Q43" i="16" s="1"/>
  <c r="F74" i="15"/>
  <c r="F70" i="15" s="1"/>
  <c r="N73" i="16"/>
  <c r="Q73" i="16" s="1"/>
  <c r="N53" i="16"/>
  <c r="Q53" i="16" s="1"/>
  <c r="Q44" i="16"/>
  <c r="Q22" i="16"/>
  <c r="L49" i="15"/>
  <c r="N41" i="16"/>
  <c r="Q41" i="16" s="1"/>
  <c r="N68" i="16"/>
  <c r="Q68" i="16" s="1"/>
  <c r="N23" i="16"/>
  <c r="Q23" i="16" s="1"/>
  <c r="L65" i="15"/>
  <c r="N79" i="16"/>
  <c r="L23" i="15"/>
  <c r="K54" i="16"/>
  <c r="L78" i="15"/>
  <c r="Q71" i="16"/>
  <c r="L31" i="15"/>
  <c r="N19" i="16"/>
  <c r="Q19" i="16" s="1"/>
  <c r="F64" i="16"/>
  <c r="L74" i="15"/>
  <c r="L25" i="15"/>
  <c r="N20" i="15"/>
  <c r="M17" i="16"/>
  <c r="F12" i="16"/>
  <c r="N38" i="15"/>
  <c r="M34" i="16"/>
  <c r="N53" i="15"/>
  <c r="M48" i="16"/>
  <c r="N76" i="15"/>
  <c r="M69" i="16"/>
  <c r="M75" i="16"/>
  <c r="N82" i="15"/>
  <c r="F38" i="16"/>
  <c r="F69" i="15"/>
  <c r="N60" i="15"/>
  <c r="M54" i="16"/>
  <c r="K63" i="16"/>
  <c r="H74" i="15"/>
  <c r="H61" i="15"/>
  <c r="G51" i="15"/>
  <c r="M33" i="16"/>
  <c r="N33" i="16" s="1"/>
  <c r="H26" i="15"/>
  <c r="H23" i="15"/>
  <c r="H55" i="15"/>
  <c r="K46" i="16"/>
  <c r="H33" i="15"/>
  <c r="K69" i="16"/>
  <c r="J52" i="15"/>
  <c r="J89" i="15"/>
  <c r="H95" i="15"/>
  <c r="H37" i="15"/>
  <c r="G37" i="15"/>
  <c r="J44" i="15"/>
  <c r="J38" i="16"/>
  <c r="H77" i="15"/>
  <c r="G77" i="15"/>
  <c r="K67" i="16"/>
  <c r="J93" i="15"/>
  <c r="J91" i="15"/>
  <c r="G91" i="15"/>
  <c r="Q79" i="16"/>
  <c r="G50" i="15"/>
  <c r="G21" i="15"/>
  <c r="J21" i="15"/>
  <c r="F21" i="15"/>
  <c r="F14" i="15" s="1"/>
  <c r="G38" i="15"/>
  <c r="H25" i="15"/>
  <c r="G90" i="15"/>
  <c r="H45" i="15"/>
  <c r="J45" i="15"/>
  <c r="G66" i="15"/>
  <c r="N34" i="15"/>
  <c r="G44" i="15"/>
  <c r="G38" i="16"/>
  <c r="H39" i="15"/>
  <c r="J39" i="15"/>
  <c r="J94" i="15"/>
  <c r="J34" i="15"/>
  <c r="G34" i="15"/>
  <c r="F34" i="15"/>
  <c r="J31" i="15"/>
  <c r="K65" i="16"/>
  <c r="G72" i="15"/>
  <c r="G64" i="16"/>
  <c r="H68" i="15"/>
  <c r="G68" i="15"/>
  <c r="H64" i="15"/>
  <c r="G64" i="15"/>
  <c r="H65" i="15"/>
  <c r="G65" i="15"/>
  <c r="H32" i="15"/>
  <c r="G32" i="15"/>
  <c r="H62" i="15"/>
  <c r="G62" i="15"/>
  <c r="H54" i="15"/>
  <c r="G54" i="15"/>
  <c r="J96" i="15"/>
  <c r="J72" i="15"/>
  <c r="J64" i="16"/>
  <c r="H40" i="15"/>
  <c r="G40" i="15"/>
  <c r="J80" i="15"/>
  <c r="H46" i="15"/>
  <c r="G46" i="15"/>
  <c r="G81" i="15"/>
  <c r="G27" i="15"/>
  <c r="G23" i="15"/>
  <c r="M87" i="16"/>
  <c r="N87" i="16" s="1"/>
  <c r="J97" i="15"/>
  <c r="G88" i="15"/>
  <c r="H20" i="15"/>
  <c r="K17" i="16"/>
  <c r="H79" i="15"/>
  <c r="J79" i="15"/>
  <c r="H24" i="15"/>
  <c r="G36" i="15"/>
  <c r="K26" i="16"/>
  <c r="G30" i="15"/>
  <c r="G39" i="15"/>
  <c r="H49" i="15"/>
  <c r="G49" i="15"/>
  <c r="H73" i="15"/>
  <c r="G73" i="15"/>
  <c r="G48" i="15"/>
  <c r="J63" i="15"/>
  <c r="G63" i="15"/>
  <c r="H48" i="15"/>
  <c r="J35" i="15"/>
  <c r="H78" i="15"/>
  <c r="K71" i="16"/>
  <c r="G92" i="15"/>
  <c r="N30" i="16"/>
  <c r="Q30" i="16" s="1"/>
  <c r="J30" i="15"/>
  <c r="H75" i="15"/>
  <c r="H53" i="15"/>
  <c r="J53" i="15"/>
  <c r="G79" i="15"/>
  <c r="G24" i="15"/>
  <c r="H27" i="15"/>
  <c r="H60" i="15"/>
  <c r="N58" i="15"/>
  <c r="N90" i="15"/>
  <c r="M82" i="16"/>
  <c r="N82" i="16" s="1"/>
  <c r="N19" i="15"/>
  <c r="M16" i="16"/>
  <c r="N16" i="16" s="1"/>
  <c r="N35" i="15"/>
  <c r="M31" i="16"/>
  <c r="N31" i="16" s="1"/>
  <c r="F94" i="15"/>
  <c r="F96" i="15"/>
  <c r="N89" i="15"/>
  <c r="M81" i="16"/>
  <c r="N81" i="16" s="1"/>
  <c r="N92" i="15"/>
  <c r="M84" i="16"/>
  <c r="N84" i="16" s="1"/>
  <c r="F35" i="15"/>
  <c r="L72" i="15"/>
  <c r="Q65" i="16"/>
  <c r="N17" i="15"/>
  <c r="M14" i="16"/>
  <c r="N14" i="16" s="1"/>
  <c r="F97" i="15"/>
  <c r="F58" i="15"/>
  <c r="F51" i="16"/>
  <c r="N94" i="15"/>
  <c r="M86" i="16"/>
  <c r="N86" i="16" s="1"/>
  <c r="N96" i="15"/>
  <c r="M88" i="16"/>
  <c r="N88" i="16" s="1"/>
  <c r="N91" i="15"/>
  <c r="M83" i="16"/>
  <c r="N83" i="16" s="1"/>
  <c r="Q52" i="16"/>
  <c r="L58" i="15"/>
  <c r="O65" i="20"/>
  <c r="N52" i="15"/>
  <c r="M47" i="16"/>
  <c r="N93" i="15"/>
  <c r="M85" i="16"/>
  <c r="N85" i="16" s="1"/>
  <c r="N88" i="15"/>
  <c r="M80" i="16"/>
  <c r="N80" i="16" s="1"/>
  <c r="F92" i="15"/>
  <c r="N63" i="15"/>
  <c r="M57" i="16"/>
  <c r="N57" i="16" s="1"/>
  <c r="F93" i="15"/>
  <c r="N97" i="15"/>
  <c r="M89" i="16"/>
  <c r="N89" i="16" s="1"/>
  <c r="L44" i="15"/>
  <c r="Q39" i="16"/>
  <c r="O91" i="20"/>
  <c r="F25" i="16"/>
  <c r="F91" i="15"/>
  <c r="F89" i="15"/>
  <c r="F63" i="15"/>
  <c r="F86" i="15"/>
  <c r="F77" i="16"/>
  <c r="N44" i="15"/>
  <c r="O52" i="20"/>
  <c r="O78" i="20"/>
  <c r="N72" i="15"/>
  <c r="N104" i="20"/>
  <c r="D109" i="20" s="1"/>
  <c r="M26" i="16"/>
  <c r="N26" i="16" s="1"/>
  <c r="N30" i="15"/>
  <c r="O39" i="20"/>
  <c r="Y71" i="15" l="1"/>
  <c r="W71" i="15"/>
  <c r="V71" i="15"/>
  <c r="X71" i="15"/>
  <c r="W43" i="15"/>
  <c r="X43" i="15"/>
  <c r="V43" i="15"/>
  <c r="Y43" i="15"/>
  <c r="I15" i="15"/>
  <c r="V15" i="15"/>
  <c r="X15" i="15"/>
  <c r="W15" i="15"/>
  <c r="Y15" i="15"/>
  <c r="L76" i="15"/>
  <c r="N69" i="16"/>
  <c r="M64" i="16"/>
  <c r="N70" i="15"/>
  <c r="N54" i="16"/>
  <c r="Q54" i="16" s="1"/>
  <c r="L60" i="15"/>
  <c r="N34" i="16"/>
  <c r="Q34" i="16" s="1"/>
  <c r="L38" i="15"/>
  <c r="N17" i="16"/>
  <c r="Q17" i="16" s="1"/>
  <c r="L20" i="15"/>
  <c r="L53" i="15"/>
  <c r="N48" i="16"/>
  <c r="Q48" i="16" s="1"/>
  <c r="N75" i="16"/>
  <c r="Q75" i="16" s="1"/>
  <c r="L82" i="15"/>
  <c r="H69" i="15"/>
  <c r="K55" i="16"/>
  <c r="L37" i="15"/>
  <c r="Q33" i="16"/>
  <c r="G12" i="16"/>
  <c r="K72" i="16"/>
  <c r="K20" i="16"/>
  <c r="K23" i="16"/>
  <c r="K29" i="16"/>
  <c r="H91" i="15"/>
  <c r="K59" i="16"/>
  <c r="K87" i="16"/>
  <c r="K50" i="16"/>
  <c r="K33" i="16"/>
  <c r="H17" i="15"/>
  <c r="K21" i="16"/>
  <c r="G25" i="16"/>
  <c r="K22" i="16"/>
  <c r="H63" i="15"/>
  <c r="N77" i="16"/>
  <c r="J25" i="16"/>
  <c r="K68" i="16"/>
  <c r="H34" i="15"/>
  <c r="J28" i="15"/>
  <c r="N42" i="15"/>
  <c r="K70" i="16"/>
  <c r="K58" i="16"/>
  <c r="K49" i="16"/>
  <c r="H36" i="15"/>
  <c r="K32" i="16"/>
  <c r="K28" i="16"/>
  <c r="H83" i="15"/>
  <c r="K76" i="16"/>
  <c r="K48" i="16"/>
  <c r="K56" i="16"/>
  <c r="H47" i="15"/>
  <c r="K42" i="16"/>
  <c r="H19" i="15"/>
  <c r="K16" i="16"/>
  <c r="H89" i="15"/>
  <c r="G89" i="15"/>
  <c r="M38" i="16"/>
  <c r="N47" i="16"/>
  <c r="H41" i="15"/>
  <c r="K37" i="16"/>
  <c r="K36" i="16"/>
  <c r="H80" i="15"/>
  <c r="K73" i="16"/>
  <c r="N56" i="15"/>
  <c r="F28" i="15"/>
  <c r="G35" i="15"/>
  <c r="G28" i="15" s="1"/>
  <c r="K35" i="16"/>
  <c r="H88" i="15"/>
  <c r="K80" i="16"/>
  <c r="H18" i="15"/>
  <c r="K15" i="16"/>
  <c r="G96" i="15"/>
  <c r="H21" i="15"/>
  <c r="H52" i="15"/>
  <c r="K47" i="16"/>
  <c r="H31" i="15"/>
  <c r="K27" i="16"/>
  <c r="H81" i="15"/>
  <c r="K74" i="16"/>
  <c r="G70" i="15"/>
  <c r="G71" i="15" s="1"/>
  <c r="H22" i="15"/>
  <c r="K19" i="16"/>
  <c r="J42" i="15"/>
  <c r="J43" i="15" s="1"/>
  <c r="H44" i="15"/>
  <c r="H38" i="16"/>
  <c r="K39" i="16"/>
  <c r="H66" i="15"/>
  <c r="K60" i="16"/>
  <c r="L95" i="15"/>
  <c r="G58" i="15"/>
  <c r="G56" i="15" s="1"/>
  <c r="G51" i="16"/>
  <c r="G86" i="15"/>
  <c r="G77" i="16"/>
  <c r="H72" i="15"/>
  <c r="H64" i="16"/>
  <c r="G42" i="15"/>
  <c r="G43" i="15" s="1"/>
  <c r="H87" i="15"/>
  <c r="K79" i="16"/>
  <c r="K44" i="16"/>
  <c r="K62" i="16"/>
  <c r="J58" i="15"/>
  <c r="J56" i="15" s="1"/>
  <c r="J51" i="16"/>
  <c r="K24" i="16"/>
  <c r="J86" i="15"/>
  <c r="J77" i="16"/>
  <c r="K40" i="16"/>
  <c r="G93" i="15"/>
  <c r="J12" i="16"/>
  <c r="H82" i="15"/>
  <c r="K75" i="16"/>
  <c r="K66" i="16"/>
  <c r="Q87" i="16"/>
  <c r="H59" i="15"/>
  <c r="K53" i="16"/>
  <c r="J92" i="15"/>
  <c r="K43" i="16"/>
  <c r="G14" i="15"/>
  <c r="G15" i="15" s="1"/>
  <c r="H38" i="15"/>
  <c r="K34" i="16"/>
  <c r="H30" i="15"/>
  <c r="H67" i="15"/>
  <c r="K61" i="16"/>
  <c r="G97" i="15"/>
  <c r="J70" i="15"/>
  <c r="J71" i="15" s="1"/>
  <c r="G94" i="15"/>
  <c r="H90" i="15"/>
  <c r="K82" i="16"/>
  <c r="H50" i="15"/>
  <c r="K45" i="16"/>
  <c r="J14" i="15"/>
  <c r="J15" i="15" s="1"/>
  <c r="K41" i="16"/>
  <c r="I43" i="15"/>
  <c r="I71" i="15"/>
  <c r="N14" i="15"/>
  <c r="F84" i="15"/>
  <c r="F90" i="16"/>
  <c r="F106" i="16" s="1"/>
  <c r="N84" i="15"/>
  <c r="L63" i="15"/>
  <c r="Q57" i="16"/>
  <c r="M51" i="16"/>
  <c r="Q80" i="16"/>
  <c r="L88" i="15"/>
  <c r="M77" i="16"/>
  <c r="L19" i="15"/>
  <c r="Q16" i="16"/>
  <c r="Q82" i="16"/>
  <c r="L90" i="15"/>
  <c r="L93" i="15"/>
  <c r="Q85" i="16"/>
  <c r="L52" i="15"/>
  <c r="Q86" i="16"/>
  <c r="L94" i="15"/>
  <c r="L97" i="15"/>
  <c r="Q89" i="16"/>
  <c r="Q83" i="16"/>
  <c r="L91" i="15"/>
  <c r="F56" i="15"/>
  <c r="N28" i="15"/>
  <c r="L96" i="15"/>
  <c r="Q88" i="16"/>
  <c r="L92" i="15"/>
  <c r="Q84" i="16"/>
  <c r="Q31" i="16"/>
  <c r="L35" i="15"/>
  <c r="L89" i="15"/>
  <c r="Q81" i="16"/>
  <c r="Q14" i="16"/>
  <c r="L17" i="15"/>
  <c r="Q13" i="16"/>
  <c r="R16" i="15" s="1"/>
  <c r="M12" i="16"/>
  <c r="L30" i="15"/>
  <c r="Q26" i="16"/>
  <c r="M25" i="16"/>
  <c r="O104" i="20"/>
  <c r="E106" i="20" s="1"/>
  <c r="U43" i="15" l="1"/>
  <c r="X85" i="15"/>
  <c r="Y85" i="15"/>
  <c r="V85" i="15"/>
  <c r="W85" i="15"/>
  <c r="X57" i="15"/>
  <c r="W57" i="15"/>
  <c r="V57" i="15"/>
  <c r="U57" i="15" s="1"/>
  <c r="Y57" i="15"/>
  <c r="I29" i="15"/>
  <c r="W29" i="15"/>
  <c r="Y29" i="15"/>
  <c r="V29" i="15"/>
  <c r="X29" i="15"/>
  <c r="U71" i="15"/>
  <c r="U15" i="15"/>
  <c r="N38" i="16"/>
  <c r="L42" i="15"/>
  <c r="L70" i="15"/>
  <c r="N12" i="16"/>
  <c r="N51" i="16"/>
  <c r="Q51" i="16"/>
  <c r="L56" i="15"/>
  <c r="Q69" i="16"/>
  <c r="Q64" i="16" s="1"/>
  <c r="N64" i="16"/>
  <c r="N25" i="16"/>
  <c r="K57" i="16"/>
  <c r="K83" i="16"/>
  <c r="H25" i="16"/>
  <c r="K30" i="16"/>
  <c r="J29" i="15"/>
  <c r="Q47" i="16"/>
  <c r="Q38" i="16" s="1"/>
  <c r="J84" i="15"/>
  <c r="J98" i="15" s="1"/>
  <c r="K81" i="16"/>
  <c r="H42" i="15"/>
  <c r="H43" i="15" s="1"/>
  <c r="F43" i="15" s="1"/>
  <c r="G29" i="15"/>
  <c r="H12" i="16"/>
  <c r="H14" i="15"/>
  <c r="H15" i="15" s="1"/>
  <c r="F15" i="15" s="1"/>
  <c r="G90" i="16"/>
  <c r="G106" i="16" s="1"/>
  <c r="B41" i="12" s="1"/>
  <c r="F111" i="16" s="1"/>
  <c r="K18" i="16"/>
  <c r="K12" i="16" s="1"/>
  <c r="H93" i="15"/>
  <c r="K85" i="16"/>
  <c r="J90" i="16"/>
  <c r="J106" i="16" s="1"/>
  <c r="J110" i="16" s="1"/>
  <c r="K64" i="16"/>
  <c r="K38" i="16"/>
  <c r="H35" i="15"/>
  <c r="H28" i="15" s="1"/>
  <c r="K31" i="16"/>
  <c r="H86" i="15"/>
  <c r="H77" i="16"/>
  <c r="K78" i="16"/>
  <c r="H94" i="15"/>
  <c r="K86" i="16"/>
  <c r="H92" i="15"/>
  <c r="K84" i="16"/>
  <c r="H58" i="15"/>
  <c r="H56" i="15" s="1"/>
  <c r="H57" i="15" s="1"/>
  <c r="H51" i="16"/>
  <c r="H96" i="15"/>
  <c r="K88" i="16"/>
  <c r="H97" i="15"/>
  <c r="K89" i="16"/>
  <c r="K52" i="16"/>
  <c r="H70" i="15"/>
  <c r="H71" i="15" s="1"/>
  <c r="F71" i="15" s="1"/>
  <c r="G84" i="15"/>
  <c r="G98" i="15" s="1"/>
  <c r="N98" i="15"/>
  <c r="I85" i="15"/>
  <c r="Q25" i="16"/>
  <c r="Q12" i="16"/>
  <c r="I57" i="15"/>
  <c r="J57" i="15"/>
  <c r="G57" i="15"/>
  <c r="L84" i="15"/>
  <c r="Q77" i="16"/>
  <c r="F98" i="15"/>
  <c r="C6" i="16"/>
  <c r="M90" i="16"/>
  <c r="F107" i="16" s="1"/>
  <c r="F108" i="16" s="1"/>
  <c r="F110" i="16" s="1"/>
  <c r="L28" i="15"/>
  <c r="L14" i="15"/>
  <c r="C6" i="15" l="1"/>
  <c r="U29" i="15"/>
  <c r="U85" i="15"/>
  <c r="J85" i="15"/>
  <c r="N90" i="16"/>
  <c r="G107" i="16" s="1"/>
  <c r="G108" i="16" s="1"/>
  <c r="G110" i="16" s="1"/>
  <c r="K51" i="16"/>
  <c r="K25" i="16"/>
  <c r="C8" i="15"/>
  <c r="G85" i="15"/>
  <c r="H29" i="15"/>
  <c r="F29" i="15" s="1"/>
  <c r="C7" i="15"/>
  <c r="K77" i="16"/>
  <c r="H90" i="16"/>
  <c r="H106" i="16" s="1"/>
  <c r="H84" i="15"/>
  <c r="H85" i="15" s="1"/>
  <c r="Q90" i="16"/>
  <c r="M11" i="16" s="1"/>
  <c r="F57" i="15"/>
  <c r="L98" i="15"/>
  <c r="K110" i="16"/>
  <c r="K107" i="16" l="1"/>
  <c r="K90" i="16"/>
  <c r="F11" i="16" s="1"/>
  <c r="H108" i="16"/>
  <c r="H110" i="16" s="1"/>
  <c r="B45" i="12" s="1"/>
  <c r="B46" i="12" s="1"/>
  <c r="F112" i="16" s="1"/>
  <c r="F85" i="15"/>
  <c r="K106" i="16"/>
  <c r="H9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Līga Mellēna</author>
  </authors>
  <commentList>
    <comment ref="G11" authorId="0" shapeId="0" xr:uid="{4741BC13-1330-4FBC-A6E0-E9F72BA063C6}">
      <text>
        <r>
          <rPr>
            <b/>
            <sz val="9"/>
            <color indexed="81"/>
            <rFont val="Tahoma"/>
            <family val="2"/>
            <charset val="186"/>
          </rPr>
          <t>Procentuālo izmaksu sadalījumu ievada saskaņā ar AL 3.pielikumu</t>
        </r>
      </text>
    </comment>
    <comment ref="M11" authorId="0" shapeId="0" xr:uid="{857C5279-A65A-4D91-B07C-2BAF09D984BA}">
      <text>
        <r>
          <rPr>
            <b/>
            <sz val="9"/>
            <color indexed="81"/>
            <rFont val="Tahoma"/>
            <family val="2"/>
            <charset val="186"/>
          </rPr>
          <t>Procentuālo izmaksu sadalījumu ievada saskaņā ar AL 3.pielikumu</t>
        </r>
      </text>
    </comment>
    <comment ref="B28" authorId="0" shapeId="0" xr:uid="{CA0D4FC5-671A-4B68-B92A-52ED121E467F}">
      <text>
        <r>
          <rPr>
            <b/>
            <sz val="9"/>
            <color indexed="81"/>
            <rFont val="Tahoma"/>
            <family val="2"/>
            <charset val="186"/>
          </rPr>
          <t>Kopsummas ievada saskaņā ar AL 3.pielikumu</t>
        </r>
        <r>
          <rPr>
            <sz val="9"/>
            <color indexed="81"/>
            <rFont val="Tahoma"/>
            <family val="2"/>
            <charset val="186"/>
          </rPr>
          <t xml:space="preserve">
</t>
        </r>
      </text>
    </comment>
    <comment ref="G30" authorId="0" shapeId="0" xr:uid="{F7E5B614-BF9B-476D-BF4A-64F90D31F54B}">
      <text>
        <r>
          <rPr>
            <b/>
            <sz val="9"/>
            <color indexed="81"/>
            <rFont val="Tahoma"/>
            <family val="2"/>
            <charset val="186"/>
          </rPr>
          <t>Negatīva vērtība var veidoties tikai pie līdzdalības  noapaļošanas rezultātā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Līga Mellēna</author>
  </authors>
  <commentList>
    <comment ref="B28" authorId="0" shapeId="0" xr:uid="{47BD51A4-A89A-4276-BD2F-C0864B452378}">
      <text>
        <r>
          <rPr>
            <b/>
            <sz val="9"/>
            <color indexed="81"/>
            <rFont val="Tahoma"/>
            <family val="2"/>
            <charset val="186"/>
          </rPr>
          <t>Kopsummas ievada saskaņā ar AL 3.pielikumu</t>
        </r>
        <r>
          <rPr>
            <sz val="9"/>
            <color indexed="81"/>
            <rFont val="Tahoma"/>
            <family val="2"/>
            <charset val="186"/>
          </rPr>
          <t xml:space="preserve">
</t>
        </r>
      </text>
    </comment>
    <comment ref="G30" authorId="0" shapeId="0" xr:uid="{D74CD6CA-40FE-4866-92ED-92D459436692}">
      <text>
        <r>
          <rPr>
            <b/>
            <sz val="9"/>
            <color indexed="81"/>
            <rFont val="Tahoma"/>
            <family val="2"/>
            <charset val="186"/>
          </rPr>
          <t>Negatīva vērtība var veidoties tikai pie līdzdalības  noapaļošanas rezultātā</t>
        </r>
      </text>
    </comment>
  </commentList>
</comments>
</file>

<file path=xl/sharedStrings.xml><?xml version="1.0" encoding="utf-8"?>
<sst xmlns="http://schemas.openxmlformats.org/spreadsheetml/2006/main" count="357" uniqueCount="181">
  <si>
    <t>Nosaukums</t>
  </si>
  <si>
    <t>IZDEVUMU POZĪCIJAS, KAS IEKĻAUTAS INVESTĪCIJU PROJEKTA IZMAKSĀS</t>
  </si>
  <si>
    <t>A</t>
  </si>
  <si>
    <t>Lielais komersants</t>
  </si>
  <si>
    <t>Vidējais komersants</t>
  </si>
  <si>
    <t>Sīkais (mikro) vai mazais komersants</t>
  </si>
  <si>
    <t>B</t>
  </si>
  <si>
    <t>Reģ. Nr.</t>
  </si>
  <si>
    <t>Cena par vienību bez PVN, EUR</t>
  </si>
  <si>
    <t>Kopā, EUR</t>
  </si>
  <si>
    <t>PVN, EUR</t>
  </si>
  <si>
    <t>Būvnieks / piegādātājs</t>
  </si>
  <si>
    <t>Vienību skaits</t>
  </si>
  <si>
    <t>Kopā</t>
  </si>
  <si>
    <t>Nav</t>
  </si>
  <si>
    <t>Piegādātājs</t>
  </si>
  <si>
    <t>Summa, EUR</t>
  </si>
  <si>
    <t>Apraksts</t>
  </si>
  <si>
    <t>INFORMĀCIJA PAR KOMERSANTU</t>
  </si>
  <si>
    <t>Reģistrācijas Nr.</t>
  </si>
  <si>
    <t>MVU statuss</t>
  </si>
  <si>
    <t>Ir</t>
  </si>
  <si>
    <t>Jautājums</t>
  </si>
  <si>
    <t>Atbilde</t>
  </si>
  <si>
    <t>MVU kategroija</t>
  </si>
  <si>
    <t>Maks. Atbalsts</t>
  </si>
  <si>
    <t>Ir/Nav</t>
  </si>
  <si>
    <t>C</t>
  </si>
  <si>
    <t>KOPĒJĀS PROJEKTA IZMAKSAS</t>
  </si>
  <si>
    <t>Vai ir atlicis de minimis?</t>
  </si>
  <si>
    <t>D</t>
  </si>
  <si>
    <t>Atbalsts</t>
  </si>
  <si>
    <t>PVN likme</t>
  </si>
  <si>
    <t>PVN likmes</t>
  </si>
  <si>
    <t>Izmaksu pozīcija</t>
  </si>
  <si>
    <t>Izmaksu veids</t>
  </si>
  <si>
    <t>Diskonta likme</t>
  </si>
  <si>
    <t>Summa, kurai nav norādīts finansējums:</t>
  </si>
  <si>
    <t>Veidlapas versija</t>
  </si>
  <si>
    <t>Atbildes</t>
  </si>
  <si>
    <r>
      <t xml:space="preserve">LAPA VEIDLAPAS APRĒĶINU NODROŠINĀŠANAI
</t>
    </r>
    <r>
      <rPr>
        <sz val="11"/>
        <color rgb="FF00467F"/>
        <rFont val="Calibri"/>
        <family val="2"/>
        <scheme val="minor"/>
      </rPr>
      <t>(Nav paredzēta aizpildīšanai)</t>
    </r>
  </si>
  <si>
    <t>Tāmē nav norādītas šādas izmaksas, tādēļ par šāda veida izmaksām nav jāatbild uz papildus jautājumiem</t>
  </si>
  <si>
    <t>N.p.k.</t>
  </si>
  <si>
    <t>Vai ir atlicis de minimis? (1 ir, 0 nav)</t>
  </si>
  <si>
    <t>t.sk. ALTUM aizdevums, EUR</t>
  </si>
  <si>
    <t>Atbalsts tiek piešķirts kā de minimis atbalsts, tādēļ nav jāatbild uz papildus jautājumiem</t>
  </si>
  <si>
    <t>Attiecināmās izmaksas, EUR</t>
  </si>
  <si>
    <t>ALTUM aizdevums</t>
  </si>
  <si>
    <t>Neattiecināmās izmaksas, EUR</t>
  </si>
  <si>
    <r>
      <t xml:space="preserve">Aizņēmēja līdzdalība 
</t>
    </r>
    <r>
      <rPr>
        <b/>
        <sz val="7"/>
        <color theme="0"/>
        <rFont val="Century Gothic"/>
        <family val="2"/>
        <charset val="186"/>
      </rPr>
      <t xml:space="preserve">(brīva no publiskā atbalsta) </t>
    </r>
  </si>
  <si>
    <r>
      <t xml:space="preserve">Cita finansētāja aizdevums
</t>
    </r>
    <r>
      <rPr>
        <b/>
        <sz val="7"/>
        <color theme="0"/>
        <rFont val="Century Gothic"/>
        <family val="2"/>
        <charset val="186"/>
      </rPr>
      <t>(brīvs no publiskā atbalsta)</t>
    </r>
  </si>
  <si>
    <r>
      <t xml:space="preserve">Cits publiskais finansējums, kas saņemts līdz projekta pabeigšanai
</t>
    </r>
    <r>
      <rPr>
        <b/>
        <sz val="7"/>
        <color theme="0"/>
        <rFont val="Century Gothic"/>
        <family val="2"/>
        <charset val="186"/>
      </rPr>
      <t>(LAD, LIAA u.c.)</t>
    </r>
  </si>
  <si>
    <r>
      <t xml:space="preserve">t.sk. Aizņēmēja līdzdalība, EUR 
</t>
    </r>
    <r>
      <rPr>
        <b/>
        <sz val="7"/>
        <color theme="0"/>
        <rFont val="Century Gothic"/>
        <family val="2"/>
        <charset val="186"/>
      </rPr>
      <t xml:space="preserve">(brīva no publiskā atbalsta) </t>
    </r>
  </si>
  <si>
    <r>
      <t xml:space="preserve">t.sk. Cita finansētāja aizdevums, EUR
</t>
    </r>
    <r>
      <rPr>
        <b/>
        <sz val="7"/>
        <color theme="0"/>
        <rFont val="Century Gothic"/>
        <family val="2"/>
        <charset val="186"/>
      </rPr>
      <t>(brīvs no publiskā atbalsta)</t>
    </r>
  </si>
  <si>
    <r>
      <t xml:space="preserve">Pieejamais </t>
    </r>
    <r>
      <rPr>
        <i/>
        <sz val="11"/>
        <color theme="1"/>
        <rFont val="Century Gothic"/>
        <family val="2"/>
      </rPr>
      <t xml:space="preserve">de minimis </t>
    </r>
    <r>
      <rPr>
        <sz val="11"/>
        <color theme="1"/>
        <rFont val="Century Gothic"/>
        <family val="2"/>
      </rPr>
      <t>atbalsta apmērs, EUR</t>
    </r>
  </si>
  <si>
    <t>FINANSĒJUMA SADALĪJUMS</t>
  </si>
  <si>
    <t>Pielikums Nr.3</t>
  </si>
  <si>
    <t>Projekta izmaksu tāme</t>
  </si>
  <si>
    <t>Izmaksu veidi un ieguldījumu vienības</t>
  </si>
  <si>
    <r>
      <t xml:space="preserve">Kopā izmaksas, EUR 
</t>
    </r>
    <r>
      <rPr>
        <sz val="8"/>
        <rFont val="Times New Roman"/>
        <family val="1"/>
        <charset val="186"/>
      </rPr>
      <t>(t.sk. PVN)</t>
    </r>
  </si>
  <si>
    <t>t.sk., Attiecināmās izmaksas kopā, EUR</t>
  </si>
  <si>
    <t>Attiecināmo izmaksu sadalījums, EUR</t>
  </si>
  <si>
    <t>t.sk., Neattiecināmās izmaksas kopā, EUR</t>
  </si>
  <si>
    <r>
      <t xml:space="preserve">Aizņēmēja līdzdalība 
</t>
    </r>
    <r>
      <rPr>
        <sz val="8"/>
        <rFont val="Times New Roman"/>
        <family val="1"/>
        <charset val="186"/>
      </rPr>
      <t xml:space="preserve">(brīva no publiskā atbalsta) </t>
    </r>
  </si>
  <si>
    <r>
      <t xml:space="preserve">Finansētāja aizdevums
</t>
    </r>
    <r>
      <rPr>
        <sz val="8"/>
        <rFont val="Times New Roman"/>
        <family val="1"/>
        <charset val="186"/>
      </rPr>
      <t>(brīvs no publiskā atbalsta)</t>
    </r>
  </si>
  <si>
    <r>
      <t xml:space="preserve">Cits publiskais finansējums, kas saņemts līdz projekta pabeigšanai
</t>
    </r>
    <r>
      <rPr>
        <sz val="8"/>
        <rFont val="Times New Roman"/>
        <family val="1"/>
        <charset val="186"/>
      </rPr>
      <t>(LAD, LIAA u.c.)</t>
    </r>
  </si>
  <si>
    <t>Izmaksu procentuālais sadalījums starp finansētājiem</t>
  </si>
  <si>
    <t>PROJEKTA KOPĒJĀS IZMAKSAS:</t>
  </si>
  <si>
    <t>Citas izmaksas, kas nav iekļautas Projekta izmaksās</t>
  </si>
  <si>
    <t>*</t>
  </si>
  <si>
    <t>Aizņēmēja līdzdalība sadalījumā pa ieguldījumu vienībām netiek veikta. Aizņēmējam līdzdalība jānodrošina ne mazāk kā izmaksu veida kopējā apmērā.</t>
  </si>
  <si>
    <t>**</t>
  </si>
  <si>
    <t>ALTUM aizdevums sadalījumā pa ieguldījumu vienībām netiek veikts. Aizdevumam jābūt ne vairāk kā izmaksu veida kopējā apmērā.</t>
  </si>
  <si>
    <t>***</t>
  </si>
  <si>
    <t>Finansētāja aizdevums sadalījumā pa ieguldījumu vienībām netiek veikts. Finansētāja aizdevumam jābūt izmaksu veida kopējā apmērā.</t>
  </si>
  <si>
    <t>****</t>
  </si>
  <si>
    <t>Cita atbalsta sniedzēja atbalsts sadalījumā pa ieguldījumu vienībām netiek veikts. Citam atbalstam jābūt izmaksu veida kopējā apmērā.</t>
  </si>
  <si>
    <t>Neattiecināmo izmaksu sadalījums, EUR</t>
  </si>
  <si>
    <t>Attiecināmo izmaksu korekcija, ņemot vērā VGAR, EUR</t>
  </si>
  <si>
    <t>Atbilžu varianti:</t>
  </si>
  <si>
    <t xml:space="preserve"> --</t>
  </si>
  <si>
    <t>Attiecināmā izmaksas, EUR</t>
  </si>
  <si>
    <t>Attiecināmās izmaksas
kopā, EUR</t>
  </si>
  <si>
    <t>Neattiecināmās izmaksas
kopā, EUR</t>
  </si>
  <si>
    <t>KOPĀ, EUR
(t.sk. PVN)</t>
  </si>
  <si>
    <t xml:space="preserve"> ATTIECINĀMO IZMAKSU APMĒRA NOTEIKŠANA (projektiem, kas tiek finansēti ar VGAR atbalstu)</t>
  </si>
  <si>
    <t xml:space="preserve">Darba lapas turpinājumā (tabulā), atbildiet uz jautājumu- Kādēļ vēlaties veikt projekta tāmē paredzētos ieguldījumus? </t>
  </si>
  <si>
    <r>
      <t xml:space="preserve">Summa, EUR neiesk.PVN
</t>
    </r>
    <r>
      <rPr>
        <b/>
        <sz val="7"/>
        <color theme="0" tint="-4.9989318521683403E-2"/>
        <rFont val="Century Gothic"/>
        <family val="2"/>
        <charset val="186"/>
      </rPr>
      <t>(ielasās no darba lapas "Tāme")</t>
    </r>
  </si>
  <si>
    <r>
      <t xml:space="preserve">Apraksts
</t>
    </r>
    <r>
      <rPr>
        <b/>
        <sz val="7"/>
        <color theme="0" tint="-4.9989318521683403E-2"/>
        <rFont val="Century Gothic"/>
        <family val="2"/>
        <charset val="186"/>
      </rPr>
      <t>(ielasās no darba lapas "Tāme")</t>
    </r>
  </si>
  <si>
    <r>
      <t xml:space="preserve">Kādēl vēlaties veikt ieguldījumus?
</t>
    </r>
    <r>
      <rPr>
        <b/>
        <sz val="7"/>
        <color theme="0" tint="-4.9989318521683403E-2"/>
        <rFont val="Century Gothic"/>
        <family val="2"/>
        <charset val="186"/>
      </rPr>
      <t>(atbilžu skaidrojumi 
redzami 16- 18 rindā)</t>
    </r>
    <r>
      <rPr>
        <b/>
        <sz val="9"/>
        <color theme="0" tint="-4.9989318521683403E-2"/>
        <rFont val="Century Gothic"/>
        <family val="2"/>
        <charset val="186"/>
      </rPr>
      <t xml:space="preserve"> </t>
    </r>
  </si>
  <si>
    <t>papildjautājums</t>
  </si>
  <si>
    <r>
      <t xml:space="preserve">atbilde 
</t>
    </r>
    <r>
      <rPr>
        <b/>
        <sz val="8"/>
        <color theme="0" tint="-4.9989318521683403E-2"/>
        <rFont val="Century Gothic"/>
        <family val="2"/>
        <charset val="186"/>
      </rPr>
      <t>(norāda summu EUR, neiesk.PVN)</t>
    </r>
  </si>
  <si>
    <t>PROJEKTA KOPĒJĀS IZMAKSAS</t>
  </si>
  <si>
    <t>MAKSIMĀLĀ KAPITĀLA ATLAIDE UN PIEMĒROJAMAIS ATBALSTS</t>
  </si>
  <si>
    <t>Kopā:</t>
  </si>
  <si>
    <t>Cits publiskais finansējums, kas saņemts līdz projekta pabeigšanai</t>
  </si>
  <si>
    <t>Attiecināmās izmaksas kopā</t>
  </si>
  <si>
    <t>Neattiecināmās izmaksas kopā</t>
  </si>
  <si>
    <t xml:space="preserve"> </t>
  </si>
  <si>
    <t>JAUNS</t>
  </si>
  <si>
    <t>Līdzdalība&gt;=5% no Attiecināmajām izmaksām (1 ir, 0 nav)</t>
  </si>
  <si>
    <t>Aizņēmējam jānodrošina līdzdalība ne mazāk kā 5% no Attiecināmajām izmaksām</t>
  </si>
  <si>
    <t>Vai būs Paralēlais aizdevums (1-Jā; 0-Nē)</t>
  </si>
  <si>
    <t>Paralēlais aizdevums ir vismaz tik liels cik ALTUM aizdevums (1-Jā; 0-Nē; N/A- nav jāpiemēro)</t>
  </si>
  <si>
    <t>Teksts veidlapā, ja bankas aizdevums ir par mazu</t>
  </si>
  <si>
    <t>Teksts veidlapā, ja līzdalība nav pieteiekama</t>
  </si>
  <si>
    <t>Finansētāja aizdevumam jābūt ne mazākam kā ALTUM finansējumam</t>
  </si>
  <si>
    <t>Atbildes jautājumam "KĀDĒĻ VĒLATIES VEIKT ŠOS IEGULDĪJUMUS?"</t>
  </si>
  <si>
    <t>Paralēlā aizdevuma apmēra pārbaude 
(lapā Finansējums 119 rinda)</t>
  </si>
  <si>
    <t>Līdzdalības apmēra pārbaude 
(lapā Finansējums 118 rinda)</t>
  </si>
  <si>
    <t>Aizdevuma līguma Nr.</t>
  </si>
  <si>
    <t>Vai jākontrolē aizdevuma izmaksa katrai ieguldījuma vienībai?</t>
  </si>
  <si>
    <t>Pārējie noteikumi saskaņā ar Aizdevuma līgumā un Aizdevuma līguma noteikumos noteikto. Šis pielikums ir neatņemama Aizdevuma līguma sastāvdaļa.</t>
  </si>
  <si>
    <t>Izmaksu veids un ieguldījumu vienības</t>
  </si>
  <si>
    <r>
      <t xml:space="preserve">t.sk. Cits publiskais finansējums, EUR 
</t>
    </r>
    <r>
      <rPr>
        <sz val="7"/>
        <color theme="0"/>
        <rFont val="Century Gothic"/>
        <family val="2"/>
        <charset val="186"/>
      </rPr>
      <t>(saņemts līdz projekta pabeigšanai)</t>
    </r>
  </si>
  <si>
    <t>PAREDZAMAIS ATBALSTA VEIDS:</t>
  </si>
  <si>
    <t>Ja vēlaties pieprasīt mazāku kapitāla atlaidi par aprēķināto, norādiet to šeit.</t>
  </si>
  <si>
    <t>APRĒĶINĀTĀ KAPITĀLA ATLAIDE, EUR:</t>
  </si>
  <si>
    <t>PIEPRASĪTĀ KAPITĀLA ATLAIDE, EUR:</t>
  </si>
  <si>
    <t xml:space="preserve"> APRĒĶINĀTĀ KAPITĀLA ATLAIDE PĒC VGAR ATBALSTA NOSACĪJUMU PIEMĒROŠANAS</t>
  </si>
  <si>
    <t>APRĒĶINĀTĀ KAPITĀLA ATLAIDE, EUR</t>
  </si>
  <si>
    <t>IZDEVUMU POZĪCIJAS, KAS IEKĻAUTAS INVESTĪCIJU PROJEKTA KOPĒJĀS IZMAKSĀS:</t>
  </si>
  <si>
    <r>
      <t xml:space="preserve">INFORMĀCIJA ATBALSTA PIETEIKUMAM </t>
    </r>
    <r>
      <rPr>
        <sz val="11"/>
        <color theme="0"/>
        <rFont val="Century Gothic"/>
        <family val="2"/>
      </rPr>
      <t>(Šī informācija ir jānorāda, aizpildot atbalsta pieteikumu)</t>
    </r>
  </si>
  <si>
    <t>Citas izmaksas, kas nevar tikt iekļautas projekta kopējās izmaksās, bet ir nepieciešamas projekta īstenošanai:</t>
  </si>
  <si>
    <t>IZDEVUMU POZĪCIJAS, KAS NEVAR TIKT IEKĻAUTAS PROJEKTA KOPĒJĀS IZMAKSĀS, BET IR NEPIECIEŠAMAS PROJEKTA ĪSTENOŠANAI:</t>
  </si>
  <si>
    <t>IZDEVUMU POZĪCIJAS, KAS NEVAR TIKT IEKĻAUTAS PROJEKTA KOPĒJĀS IZMAKSĀS, BET IR NEPIECIEŠAMAS PROJEKTA ĪSTENOŠANAI</t>
  </si>
  <si>
    <t>Darba lapā automātiski ir ielasījušies dati no darba lapām "Tāme"  un "Atbalsta noteikšana". 
Papildus Jums šajā darba lapā jānorāda informācija- no kādiem finanšu avotiem tiks finansētas Attiecināmās izmaksas, Neattiecināmās izmaksas un izmaksas, kas nav iekļautas Projekta kopējās izmaksās.</t>
  </si>
  <si>
    <r>
      <rPr>
        <b/>
        <sz val="16"/>
        <color rgb="FF00467F"/>
        <rFont val="Century Gothic"/>
        <family val="2"/>
      </rPr>
      <t>PROJEKTA IZMAKSU FINANSĒŠANAS APRĒĶINS
ATJAUNOJAMO ENERGORESURSU TEHNOLOĢIJU IEVIEŠANAS PASĀKUMI</t>
    </r>
    <r>
      <rPr>
        <sz val="11"/>
        <color rgb="FF00467F"/>
        <rFont val="Century Gothic"/>
        <family val="2"/>
      </rPr>
      <t xml:space="preserve">
1.2.1.2.I.1. PASĀKUMĀ "ENERGOEFEKTIVITĀTES PAAUGSTINĀŠANA UZŅĒMĒJDARBĪBĀ (IETVEROT PĀREJU UZ ATJAUNOJAMO ENERGORESURSU TEHNOLOĢIJU IZMANTOŠANU SILTUMAPGĀDĒ)"</t>
    </r>
  </si>
  <si>
    <t>III. SISTĒMAS PIESLĒGUMA IERĪKOŠANAS VAI PĀRBŪVES IZMAKSAS, KAS NEPIECIEŠAMAS ELEKTROENERĢIJAS RAŽOŠANAS IEKĀRTAS PIESLĒGŠANAI ELEKTROENERĢIJAS SISTĒMAI</t>
  </si>
  <si>
    <t>E</t>
  </si>
  <si>
    <t>--</t>
  </si>
  <si>
    <t xml:space="preserve">PAPILDUS JAUTĀJUMS
</t>
  </si>
  <si>
    <t>V.BIOGĀZES TEHNOLOĢIJU IEGĀDE UN UZSTĀDĪŠANA, AR UZSTĀDĪŠANU SAISTĪTĀS BŪVNIECĪBAS IZMAKSAS, tajā skaitā autoruzraudzība un būvuzraudzība</t>
  </si>
  <si>
    <t>VI.CITU ATJAUNOJAMO ENERGORESURSU TEHNOLOĢIJU IEGĀDE UN UZSTĀDĪŠANA, AR UZSTĀDĪŠANU SAISTĪTĀS BŪVNIECĪBAS IZMAKSAS, tajā skaitā autoruzraudzība un būvuzraudzība</t>
  </si>
  <si>
    <t>IV. ATJAUNOJAMOS ENERGORESURSUS IZMANTOJOŠU SILTUMENERĢIJAS RAŽOŠANAS AVOTU IEGĀDE UN UZSTĀDĪŠANA, AR UZSTĀDĪŠANU SAISTĪTĀS BŪVNIECĪBAS IZMAKSAS, tajā skaitā autoruzraudzība un būvuzraudzība</t>
  </si>
  <si>
    <t>II. VĒJA ENERĢIJU IZMANTOJOŠO ELEKTROENERĢIJU RAŽOJOŠO TEHNOLOĢIJU IEGĀDE UN UZSTĀDĪŠANA, AR UZSTĀDĪŠANU SAISTĪTĀS BŪVNIECĪBAS IZMAKSAS, tajā skaitā autoruzraudzība un būvuzraudzība</t>
  </si>
  <si>
    <t>I. SAULES ENERĢIJU IZMANTOJOŠO ELEKTROENERĢIJU RAŽOJOŠO TEHNOLOĢIJU IEGĀDE UN UZSTĀDĪŠANA, AR UZSTĀDĪŠANU SAISTĪTĀS BŪVNIECĪBAS IZMAKSAS, tajā skaitā autoruzraudzība un būvuzraudzība</t>
  </si>
  <si>
    <t>References izmaksās jāiekļauj arī izmaksas references iekārtas piegādei, montāžai vai uzstādīšanai un tamlīdzīgas izmaksas, ja tādas ir nepieciešamas izvēlētā AER scenārija gadījumā. Ja informācijas par references iekārtas piegādes, montāžas vai uzstādīšanas vai tamlīdzīgām izmaksām nav, pieļaujams kā references izmaksas norādīt energoefektīvā scenārija izmaksas piegādei, montāžai vai uzstādīšanai vai tamlīdzīgām izmaksām.</t>
  </si>
  <si>
    <r>
      <rPr>
        <b/>
        <sz val="16"/>
        <color rgb="FF00467F"/>
        <rFont val="Century Gothic"/>
        <family val="2"/>
        <charset val="186"/>
      </rPr>
      <t>ATJAUNOJAMO ENERGORESURSU TEHNOLOĢIJU IEVIEŠANAS PASĀKUMI</t>
    </r>
    <r>
      <rPr>
        <b/>
        <sz val="12"/>
        <color rgb="FF00467F"/>
        <rFont val="Century Gothic"/>
        <family val="2"/>
      </rPr>
      <t xml:space="preserve">
</t>
    </r>
    <r>
      <rPr>
        <sz val="10"/>
        <color rgb="FF00467F"/>
        <rFont val="Century Gothic"/>
        <family val="2"/>
        <charset val="186"/>
      </rPr>
      <t>1.2.1.2.I.1. PASĀKUMĀ "ENERGOEFEKTIVITĀTES PAAUGSTINĀŠANA UZŅĒMĒJDARBĪBĀ 
(IETVEROT PĀREJU UZ ATJAUNOJAMO ENERGORESURSU TEHNOLOĢIJU IZMANTOŠANU SILTUMAPGĀDĒ)"</t>
    </r>
  </si>
  <si>
    <r>
      <rPr>
        <b/>
        <sz val="18"/>
        <color rgb="FF00467F"/>
        <rFont val="Century Gothic"/>
        <family val="2"/>
      </rPr>
      <t>ATJAUNOJAMO ENERGORESURSU TEHNOLOĢIJU IEVIEŠANAS PASĀKUMI</t>
    </r>
    <r>
      <rPr>
        <sz val="11"/>
        <color rgb="FF00467F"/>
        <rFont val="Century Gothic"/>
        <family val="2"/>
      </rPr>
      <t xml:space="preserve">
</t>
    </r>
    <r>
      <rPr>
        <sz val="9"/>
        <color rgb="FF00467F"/>
        <rFont val="Century Gothic"/>
        <family val="2"/>
      </rPr>
      <t>1.2.1.2.I.1. PASĀKUMĀ "ENERGOEFEKTIVITĀTES PAAUGSTINĀŠANA UZŅĒMĒJDARBĪBĀ 
(IETVEROT PĀREJU UZ ATJAUNOJAMO ENERGORESURSU TEHNOLOĢIJU IZMANTOŠANU SILTUMAPGĀDĒ)"</t>
    </r>
  </si>
  <si>
    <r>
      <t xml:space="preserve">Papildjautājums un atbilde
</t>
    </r>
    <r>
      <rPr>
        <b/>
        <sz val="7"/>
        <color theme="0" tint="-4.9989318521683403E-2"/>
        <rFont val="Century Gothic"/>
        <family val="2"/>
        <charset val="186"/>
      </rPr>
      <t>(tiek uzdots, ja kolonnā "G" ir atbilžu varianti "B", "C" un "D")</t>
    </r>
  </si>
  <si>
    <t>https://competition-policy.ec.europa.eu/system/files/2023-04/reference_rates_base_rates2023_05_croatia_eurozone.pdf</t>
  </si>
  <si>
    <t>pieskaitot 100 bps</t>
  </si>
  <si>
    <t>avots:</t>
  </si>
  <si>
    <t>4</t>
  </si>
  <si>
    <t>Norādiet izmaksu apmēru bez PVN, kas rastos, bez šī valsts atbalsta veicot līdzīgu, taču videi mazāk draudzīgu ieguldījumu</t>
  </si>
  <si>
    <t>Norādiet izmaksu apmēru bez PVN, kas rastos, bez šī valsts atbalsta veicot lētāku ieguldījumu atjaunojamo energoresursu tehnoloģijās</t>
  </si>
  <si>
    <t>Norādiet vēlāk nepieciešamā ieguldījuma (esošās tehnoloģijas uzturēšanas izmaksu) pašreizējo vērtību bez PVN</t>
  </si>
  <si>
    <t>Šīs darba lapas sadaļā (šūnā E5) automātiski aprēķinās Kapitāla atlaide (30% no Projekta kopējām izmaksām, bet ne vairāk kā 1'500'000€), pieņemot, ka šāds kapitāla atlaides apmērs ir pieejams saistīto personu grupai programmas ietvaros un netiek pārsniegta pieļaujamā intensitāte VGAR atbalsta gadījumā. Ja atbalsta pieteicējs vēlas pieprasīt mazāku kapitāla atlaidi par aprēķināto, to norāda šūnā E6. Ņemot vērā pieprasītās Kapitāla atlaides apmēru un pieņemot, ka aizdevumam netiks aprēķināts papildus atbalsts, tiek noteikts paredzamais atbalsta veids (De Minimis vai VGAR). VGAR gadījumā papildus jāveic Attiecināmo izmaksu apmēra noteikšana šajā darba lapā zemāk.</t>
  </si>
  <si>
    <r>
      <t>A</t>
    </r>
    <r>
      <rPr>
        <sz val="11"/>
        <rFont val="Calibri"/>
        <family val="2"/>
        <charset val="186"/>
        <scheme val="minor"/>
      </rPr>
      <t>- Enerģiju šobrīd ražo iekārta, kas nav vecāka par 2 gadiem, taču vēlos to aizstāt ar videi draudzīgāku iekārtu, kuras jauda ir vienāda vai lielāka par 1 MW, nepalielinot saražotās enerģijas apjomu</t>
    </r>
  </si>
  <si>
    <r>
      <t>B-</t>
    </r>
    <r>
      <rPr>
        <sz val="11"/>
        <rFont val="Calibri"/>
        <family val="2"/>
        <charset val="186"/>
        <scheme val="minor"/>
      </rPr>
      <t xml:space="preserve"> Enerģiju šobrīd ražo iekārta, kas nav jaunāka par 2 gadiem un vecāka par 5 gadiem, taču vēlos to aizstāt ar videi draudzīgāku iekārtu, kuras jauda ir vienāda vai lielāka par 1 MW, nepalielinot saražotās enerģijas apjomu</t>
    </r>
  </si>
  <si>
    <r>
      <t>C-</t>
    </r>
    <r>
      <rPr>
        <sz val="11"/>
        <rFont val="Calibri"/>
        <family val="2"/>
        <charset val="186"/>
        <scheme val="minor"/>
      </rPr>
      <t xml:space="preserve"> Nepieciešams iegādāties iekārtu, kuras jauda ir vienāda vai lielāka par 1 MW, jo enerģiju šobrīd ražo iekārta, kas ir vecāka par 5 gadiem, vai vēlos uzstādīt, ne aizstāt jaunu enerģijas ražošanas iekārtu, bet bez atbalsta izvēlētos uzstādīt  fosilo energoresursu iekārtu</t>
    </r>
  </si>
  <si>
    <r>
      <t>D</t>
    </r>
    <r>
      <rPr>
        <sz val="11"/>
        <rFont val="Calibri"/>
        <family val="2"/>
        <charset val="186"/>
        <scheme val="minor"/>
      </rPr>
      <t>- Nepieciešams iegādāties iekārtu, kuras jauda ir vienāda vai lielāka par 1 MW, jo enerģiju šobrīd ražo iekārta, kas  ir vecāka par 5 gadiem vai vēlos uzstādīt, ne aizstāt jaunu enerģijas ražošanas iekārtu, bet bez atbalsta izvēlētos uzstādīt lētāku atjaunojamo energoresursu iekārtu</t>
    </r>
  </si>
  <si>
    <r>
      <t>E</t>
    </r>
    <r>
      <rPr>
        <sz val="11"/>
        <rFont val="Calibri"/>
        <family val="2"/>
        <charset val="186"/>
        <scheme val="minor"/>
      </rPr>
      <t>- Ieguldījums ir ierobežota apjoma, t.i., tiek uzstādīta atjaunojamās enerģijas iekārta, kuras jauda ir mazāka par 1 MW</t>
    </r>
  </si>
  <si>
    <t>Pārskats par faktiskām projekta izmaksām</t>
  </si>
  <si>
    <t>t.sk., Citas izmaksas, kas nav iekļaujamas projekta izmaksās kopā, t.sk. PVN, EUR</t>
  </si>
  <si>
    <t>Rēķina vai cita apmaksas dokumenta kopsumma, EUR</t>
  </si>
  <si>
    <t>Nr.p.k.</t>
  </si>
  <si>
    <t>KOPSUMMA</t>
  </si>
  <si>
    <t>Faktiskās izmaksas</t>
  </si>
  <si>
    <t>Starpība / atlikums</t>
  </si>
  <si>
    <t>t.sk., Projekta kopējās izmaksas kopā, EUR</t>
  </si>
  <si>
    <t>Attiecināmo izmaksu sadalījums pa finansētājiem, EUR</t>
  </si>
  <si>
    <t>Neattiecināmo izmaksu sadalījums pa finansētājiem, EUR</t>
  </si>
  <si>
    <t>Saules paneļu iegāde un uzstādīšana</t>
  </si>
  <si>
    <t>Projektēšana</t>
  </si>
  <si>
    <t>Aizpilda manuāli</t>
  </si>
  <si>
    <t>Aizpildās automātiski</t>
  </si>
  <si>
    <t>Rēķina vai cita apmaksas dokumenta sadalījums pa izmaksu veidiem un finansētājiem</t>
  </si>
  <si>
    <t>KOPSUMMA saskaņā ar aizdevuma līguma 3.pielikumu</t>
  </si>
  <si>
    <r>
      <t xml:space="preserve">Aizņēmēja līdzdalība 
</t>
    </r>
    <r>
      <rPr>
        <sz val="8"/>
        <rFont val="Calibri"/>
        <family val="2"/>
        <charset val="186"/>
        <scheme val="minor"/>
      </rPr>
      <t xml:space="preserve">(brīva no publiskā atbalsta) </t>
    </r>
  </si>
  <si>
    <r>
      <t xml:space="preserve">Finansētāja aizdevums
</t>
    </r>
    <r>
      <rPr>
        <sz val="8"/>
        <rFont val="Calibri"/>
        <family val="2"/>
        <charset val="186"/>
        <scheme val="minor"/>
      </rPr>
      <t>(brīvs no publiskā atbalsta)</t>
    </r>
  </si>
  <si>
    <r>
      <t xml:space="preserve">Cits publiskais finansējums, kas saņemts līdz projekta pabeigšanai
</t>
    </r>
    <r>
      <rPr>
        <sz val="8"/>
        <rFont val="Calibri"/>
        <family val="2"/>
        <charset val="186"/>
        <scheme val="minor"/>
      </rPr>
      <t>(LAD, LIAA u.c.)</t>
    </r>
  </si>
  <si>
    <t>Rēķina vai cita apmaksas dokumenta priekšmets, nr., datums</t>
  </si>
  <si>
    <t>Šo formu aizpilda, ja ir noteikta norēķinu kārtība, piemēram, pirmos rēķinus pilnībā apmaksā aizņēmējs, tālāk pārējie finansētāji!</t>
  </si>
  <si>
    <t>Pārbaude saskaņā ar aizdevuma līguma 3.pielikumu</t>
  </si>
  <si>
    <t>Aizdevuma līgums Nr.</t>
  </si>
  <si>
    <t>Aizņēmējs</t>
  </si>
  <si>
    <t>Reģ.nr.</t>
  </si>
  <si>
    <t>PĀRSKATS PAR PROJEKTA FAKTISKAJĀM IZMAKSĀM</t>
  </si>
  <si>
    <t>Šo formu aizpilda, ja ir tiek veikta proporcionāla rēķinu apmaksa, t.i., katrs finansētājs apmaksā noteiktu proporciju no rēķina!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</si>
</sst>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1" formatCode="_-* #,##0_-;\-* #,##0_-;_-* &quot;-&quot;_-;_-@_-"/>
    <numFmt numFmtId="164" formatCode="#,##0.00\ &quot;€&quot;"/>
    <numFmt numFmtId="165" formatCode="0.000%"/>
    <numFmt numFmtId="166" formatCode="#,##0.00_ ;[Red]\-#,##0.00\ "/>
    <numFmt numFmtId="167" formatCode="_-* #,##0.00_-;\-* #,##0.00_-;_-* &quot;-&quot;_-;_-@_-"/>
  </numFmts>
  <fonts count="119" x14ac:knownFonts="1">
    <font>
      <sz val="11"/>
      <color theme="1"/>
      <name val="Calibri"/>
      <family val="2"/>
      <charset val="186"/>
      <scheme val="minor"/>
    </font>
    <font>
      <sz val="11"/>
      <color theme="1"/>
      <name val="Century Gothic"/>
      <family val="2"/>
    </font>
    <font>
      <sz val="9"/>
      <color theme="1"/>
      <name val="Century Gothic"/>
      <family val="2"/>
    </font>
    <font>
      <b/>
      <sz val="11"/>
      <color theme="1"/>
      <name val="Century Gothic"/>
      <family val="2"/>
    </font>
    <font>
      <b/>
      <sz val="14"/>
      <color theme="0"/>
      <name val="Century Gothic"/>
      <family val="2"/>
    </font>
    <font>
      <sz val="11"/>
      <color theme="0"/>
      <name val="Century Gothic"/>
      <family val="2"/>
    </font>
    <font>
      <sz val="9"/>
      <color theme="0"/>
      <name val="Century Gothic"/>
      <family val="2"/>
    </font>
    <font>
      <b/>
      <sz val="11"/>
      <color theme="0"/>
      <name val="Century Gothic"/>
      <family val="2"/>
    </font>
    <font>
      <sz val="14"/>
      <color theme="0"/>
      <name val="Century Gothic"/>
      <family val="2"/>
    </font>
    <font>
      <b/>
      <sz val="11"/>
      <color rgb="FFFF0000"/>
      <name val="Century Gothic"/>
      <family val="2"/>
    </font>
    <font>
      <sz val="11"/>
      <color theme="0"/>
      <name val="Calibri"/>
      <family val="2"/>
      <charset val="186"/>
      <scheme val="minor"/>
    </font>
    <font>
      <b/>
      <sz val="11"/>
      <color theme="0"/>
      <name val="Calibri"/>
      <family val="2"/>
      <scheme val="minor"/>
    </font>
    <font>
      <sz val="12"/>
      <color theme="0"/>
      <name val="Century Gothic"/>
      <family val="2"/>
    </font>
    <font>
      <i/>
      <sz val="11"/>
      <color theme="1"/>
      <name val="Century Gothic"/>
      <family val="2"/>
    </font>
    <font>
      <b/>
      <sz val="10"/>
      <color theme="1"/>
      <name val="Century Gothic"/>
      <family val="2"/>
    </font>
    <font>
      <b/>
      <sz val="9"/>
      <color theme="1"/>
      <name val="Century Gothic"/>
      <family val="2"/>
    </font>
    <font>
      <sz val="9"/>
      <color rgb="FF00467F"/>
      <name val="Century Gothic"/>
      <family val="2"/>
    </font>
    <font>
      <sz val="11"/>
      <color rgb="FF00467F"/>
      <name val="Century Gothic"/>
      <family val="2"/>
    </font>
    <font>
      <b/>
      <sz val="16"/>
      <color theme="1"/>
      <name val="Century Gothic"/>
      <family val="2"/>
    </font>
    <font>
      <sz val="12"/>
      <color rgb="FF00467F"/>
      <name val="Century Gothic"/>
      <family val="2"/>
    </font>
    <font>
      <b/>
      <sz val="18"/>
      <color rgb="FF00467F"/>
      <name val="Century Gothic"/>
      <family val="2"/>
    </font>
    <font>
      <b/>
      <sz val="12"/>
      <color rgb="FF00467F"/>
      <name val="Century Gothic"/>
      <family val="2"/>
    </font>
    <font>
      <b/>
      <sz val="14"/>
      <color rgb="FF00467F"/>
      <name val="Calibri"/>
      <family val="2"/>
      <scheme val="minor"/>
    </font>
    <font>
      <sz val="11"/>
      <color rgb="FF00467F"/>
      <name val="Calibri"/>
      <family val="2"/>
      <scheme val="minor"/>
    </font>
    <font>
      <sz val="8"/>
      <color theme="0" tint="-0.499984740745262"/>
      <name val="Century Gothic"/>
      <family val="2"/>
    </font>
    <font>
      <b/>
      <sz val="11"/>
      <color rgb="FFC00000"/>
      <name val="Century Gothic"/>
      <family val="2"/>
    </font>
    <font>
      <b/>
      <sz val="16"/>
      <color rgb="FF00467F"/>
      <name val="Century Gothic"/>
      <family val="2"/>
    </font>
    <font>
      <b/>
      <sz val="11"/>
      <color theme="0"/>
      <name val="Century Gothic"/>
      <family val="2"/>
      <charset val="186"/>
    </font>
    <font>
      <b/>
      <sz val="14"/>
      <color theme="0"/>
      <name val="Century Gothic"/>
      <family val="2"/>
      <charset val="186"/>
    </font>
    <font>
      <b/>
      <sz val="11"/>
      <color theme="1"/>
      <name val="Century Gothic"/>
      <family val="2"/>
      <charset val="186"/>
    </font>
    <font>
      <b/>
      <sz val="9"/>
      <color theme="0"/>
      <name val="Century Gothic"/>
      <family val="2"/>
      <charset val="186"/>
    </font>
    <font>
      <b/>
      <sz val="7"/>
      <color theme="0"/>
      <name val="Century Gothic"/>
      <family val="2"/>
      <charset val="186"/>
    </font>
    <font>
      <b/>
      <sz val="8"/>
      <color theme="0"/>
      <name val="Century Gothic"/>
      <family val="2"/>
      <charset val="186"/>
    </font>
    <font>
      <sz val="11"/>
      <color theme="1"/>
      <name val="Calibri"/>
      <family val="2"/>
      <charset val="186"/>
      <scheme val="minor"/>
    </font>
    <font>
      <sz val="11"/>
      <color rgb="FFFF0000"/>
      <name val="Calibri"/>
      <family val="2"/>
      <charset val="186"/>
      <scheme val="minor"/>
    </font>
    <font>
      <sz val="11"/>
      <color theme="1"/>
      <name val="Times New Roman"/>
      <family val="1"/>
      <charset val="186"/>
    </font>
    <font>
      <sz val="11"/>
      <color rgb="FFFF0000"/>
      <name val="Times New Roman"/>
      <family val="1"/>
      <charset val="186"/>
    </font>
    <font>
      <sz val="11"/>
      <name val="Times New Roman"/>
      <family val="1"/>
      <charset val="186"/>
    </font>
    <font>
      <b/>
      <sz val="12"/>
      <color rgb="FFFF0000"/>
      <name val="Times New Roman"/>
      <family val="1"/>
      <charset val="186"/>
    </font>
    <font>
      <b/>
      <sz val="12"/>
      <name val="Times New Roman"/>
      <family val="1"/>
      <charset val="186"/>
    </font>
    <font>
      <b/>
      <sz val="11"/>
      <color theme="1"/>
      <name val="Times New Roman"/>
      <family val="1"/>
      <charset val="186"/>
    </font>
    <font>
      <b/>
      <sz val="11"/>
      <color rgb="FFFF0000"/>
      <name val="Times New Roman"/>
      <family val="1"/>
      <charset val="186"/>
    </font>
    <font>
      <b/>
      <sz val="10"/>
      <name val="Times New Roman"/>
      <family val="1"/>
      <charset val="186"/>
    </font>
    <font>
      <sz val="8"/>
      <name val="Times New Roman"/>
      <family val="1"/>
      <charset val="186"/>
    </font>
    <font>
      <b/>
      <sz val="9"/>
      <color theme="1"/>
      <name val="Times New Roman"/>
      <family val="1"/>
      <charset val="186"/>
    </font>
    <font>
      <sz val="9"/>
      <color theme="1"/>
      <name val="Times New Roman"/>
      <family val="1"/>
      <charset val="186"/>
    </font>
    <font>
      <i/>
      <sz val="11"/>
      <color theme="2" tint="-0.499984740745262"/>
      <name val="Times New Roman"/>
      <family val="1"/>
      <charset val="186"/>
    </font>
    <font>
      <i/>
      <sz val="8"/>
      <color theme="2" tint="-0.499984740745262"/>
      <name val="Times New Roman"/>
      <family val="1"/>
      <charset val="186"/>
    </font>
    <font>
      <sz val="9"/>
      <name val="Times New Roman"/>
      <family val="1"/>
      <charset val="186"/>
    </font>
    <font>
      <sz val="9"/>
      <color rgb="FFFF0000"/>
      <name val="Times New Roman"/>
      <family val="1"/>
      <charset val="186"/>
    </font>
    <font>
      <b/>
      <sz val="9"/>
      <name val="Times New Roman"/>
      <family val="1"/>
      <charset val="186"/>
    </font>
    <font>
      <b/>
      <sz val="9"/>
      <color theme="1"/>
      <name val="Century Gothic"/>
      <family val="2"/>
      <charset val="186"/>
    </font>
    <font>
      <sz val="8"/>
      <name val="Calibri"/>
      <family val="2"/>
      <charset val="186"/>
      <scheme val="minor"/>
    </font>
    <font>
      <sz val="9"/>
      <color theme="0" tint="-0.499984740745262"/>
      <name val="Century Gothic"/>
      <family val="2"/>
    </font>
    <font>
      <b/>
      <sz val="9"/>
      <color rgb="FFFF0000"/>
      <name val="Century Gothic"/>
      <family val="2"/>
      <charset val="186"/>
    </font>
    <font>
      <sz val="11"/>
      <color theme="1"/>
      <name val="Calibri"/>
      <family val="2"/>
      <scheme val="minor"/>
    </font>
    <font>
      <sz val="10"/>
      <color theme="1"/>
      <name val="Century Gothic"/>
      <family val="2"/>
      <charset val="186"/>
    </font>
    <font>
      <b/>
      <sz val="10"/>
      <color theme="0"/>
      <name val="Century Gothic"/>
      <family val="2"/>
      <charset val="186"/>
    </font>
    <font>
      <b/>
      <sz val="10"/>
      <name val="Century Gothic"/>
      <family val="2"/>
      <charset val="186"/>
    </font>
    <font>
      <sz val="9"/>
      <color theme="1"/>
      <name val="Calibri"/>
      <family val="2"/>
      <charset val="186"/>
      <scheme val="minor"/>
    </font>
    <font>
      <sz val="9"/>
      <color theme="1"/>
      <name val="Century Gothic"/>
      <family val="2"/>
      <charset val="186"/>
    </font>
    <font>
      <b/>
      <sz val="9"/>
      <name val="Century Gothic"/>
      <family val="2"/>
      <charset val="186"/>
    </font>
    <font>
      <b/>
      <sz val="10"/>
      <color theme="5" tint="-0.249977111117893"/>
      <name val="Century Gothic"/>
      <family val="2"/>
      <charset val="186"/>
    </font>
    <font>
      <b/>
      <sz val="11"/>
      <color theme="0"/>
      <name val="Calibri"/>
      <family val="2"/>
      <charset val="186"/>
      <scheme val="minor"/>
    </font>
    <font>
      <b/>
      <sz val="11"/>
      <color theme="1"/>
      <name val="Calibri"/>
      <family val="2"/>
      <charset val="186"/>
      <scheme val="minor"/>
    </font>
    <font>
      <b/>
      <sz val="12"/>
      <color theme="1"/>
      <name val="Century Gothic"/>
      <family val="2"/>
    </font>
    <font>
      <sz val="12"/>
      <color theme="1"/>
      <name val="Century Gothic"/>
      <family val="2"/>
    </font>
    <font>
      <sz val="10"/>
      <color theme="1"/>
      <name val="Century Gothic"/>
      <family val="2"/>
    </font>
    <font>
      <sz val="10"/>
      <color rgb="FFFF0000"/>
      <name val="Century Gothic"/>
      <family val="2"/>
    </font>
    <font>
      <b/>
      <sz val="12"/>
      <color theme="1"/>
      <name val="Century Gothic"/>
      <family val="2"/>
      <charset val="186"/>
    </font>
    <font>
      <b/>
      <sz val="11"/>
      <color rgb="FFFF0000"/>
      <name val="Calibri"/>
      <family val="2"/>
      <charset val="186"/>
      <scheme val="minor"/>
    </font>
    <font>
      <b/>
      <sz val="10"/>
      <name val="Century Gothic"/>
      <family val="2"/>
    </font>
    <font>
      <sz val="12"/>
      <color rgb="FF00467F"/>
      <name val="Century Gothic"/>
      <family val="2"/>
      <charset val="186"/>
    </font>
    <font>
      <b/>
      <sz val="14"/>
      <color rgb="FF002060"/>
      <name val="Century Gothic"/>
      <family val="2"/>
    </font>
    <font>
      <sz val="11"/>
      <color rgb="FF002060"/>
      <name val="Century Gothic"/>
      <family val="2"/>
    </font>
    <font>
      <sz val="11"/>
      <color theme="0" tint="-4.9989318521683403E-2"/>
      <name val="Century Gothic"/>
      <family val="2"/>
    </font>
    <font>
      <b/>
      <sz val="11"/>
      <color theme="0" tint="-4.9989318521683403E-2"/>
      <name val="Century Gothic"/>
      <family val="2"/>
    </font>
    <font>
      <b/>
      <sz val="9"/>
      <color theme="0" tint="-4.9989318521683403E-2"/>
      <name val="Century Gothic"/>
      <family val="2"/>
    </font>
    <font>
      <b/>
      <sz val="8"/>
      <color theme="0" tint="-4.9989318521683403E-2"/>
      <name val="Century Gothic"/>
      <family val="2"/>
    </font>
    <font>
      <sz val="9"/>
      <color theme="0" tint="-4.9989318521683403E-2"/>
      <name val="Century Gothic"/>
      <family val="2"/>
    </font>
    <font>
      <b/>
      <i/>
      <sz val="11"/>
      <color theme="5" tint="-0.249977111117893"/>
      <name val="Century Gothic"/>
      <family val="2"/>
      <charset val="186"/>
    </font>
    <font>
      <sz val="10"/>
      <color rgb="FF00467F"/>
      <name val="Century Gothic"/>
      <family val="2"/>
      <charset val="186"/>
    </font>
    <font>
      <b/>
      <sz val="9"/>
      <color theme="0" tint="-4.9989318521683403E-2"/>
      <name val="Century Gothic"/>
      <family val="2"/>
      <charset val="186"/>
    </font>
    <font>
      <b/>
      <sz val="7"/>
      <color theme="0" tint="-4.9989318521683403E-2"/>
      <name val="Century Gothic"/>
      <family val="2"/>
      <charset val="186"/>
    </font>
    <font>
      <b/>
      <sz val="8"/>
      <color theme="0" tint="-4.9989318521683403E-2"/>
      <name val="Century Gothic"/>
      <family val="2"/>
      <charset val="186"/>
    </font>
    <font>
      <b/>
      <i/>
      <sz val="8.6999999999999993"/>
      <color theme="5" tint="-0.249977111117893"/>
      <name val="Century Gothic"/>
      <family val="2"/>
      <charset val="186"/>
    </font>
    <font>
      <b/>
      <i/>
      <sz val="9"/>
      <color theme="5" tint="-0.249977111117893"/>
      <name val="Century Gothic"/>
      <family val="2"/>
      <charset val="186"/>
    </font>
    <font>
      <sz val="10"/>
      <color theme="5" tint="-0.249977111117893"/>
      <name val="Century Gothic"/>
      <family val="2"/>
    </font>
    <font>
      <b/>
      <sz val="12"/>
      <color rgb="FF00467F"/>
      <name val="Century Gothic"/>
      <family val="2"/>
      <charset val="186"/>
    </font>
    <font>
      <b/>
      <sz val="10"/>
      <color theme="1"/>
      <name val="Century Gothic"/>
      <family val="2"/>
      <charset val="186"/>
    </font>
    <font>
      <sz val="8"/>
      <color theme="0" tint="-0.499984740745262"/>
      <name val="Century Gothic"/>
      <family val="2"/>
      <charset val="186"/>
    </font>
    <font>
      <b/>
      <sz val="9"/>
      <color theme="5" tint="-0.249977111117893"/>
      <name val="Century Gothic"/>
      <family val="2"/>
    </font>
    <font>
      <b/>
      <sz val="12"/>
      <color rgb="FF002060"/>
      <name val="Century Gothic"/>
      <family val="2"/>
    </font>
    <font>
      <i/>
      <sz val="9"/>
      <color rgb="FFC00000"/>
      <name val="Arial"/>
      <family val="2"/>
      <charset val="186"/>
    </font>
    <font>
      <i/>
      <sz val="9"/>
      <color theme="5" tint="-0.249977111117893"/>
      <name val="Arial"/>
      <family val="2"/>
      <charset val="186"/>
    </font>
    <font>
      <sz val="10"/>
      <color theme="1"/>
      <name val="Arial"/>
      <family val="2"/>
      <charset val="186"/>
    </font>
    <font>
      <i/>
      <sz val="9"/>
      <color theme="0" tint="-0.499984740745262"/>
      <name val="Arial"/>
      <family val="2"/>
      <charset val="186"/>
    </font>
    <font>
      <b/>
      <sz val="9"/>
      <color theme="1"/>
      <name val="Arial"/>
      <family val="2"/>
      <charset val="186"/>
    </font>
    <font>
      <b/>
      <sz val="11"/>
      <color theme="0" tint="-4.9989318521683403E-2"/>
      <name val="Century Gothic"/>
      <family val="2"/>
      <charset val="186"/>
    </font>
    <font>
      <sz val="7"/>
      <color theme="0"/>
      <name val="Century Gothic"/>
      <family val="2"/>
      <charset val="186"/>
    </font>
    <font>
      <b/>
      <sz val="16"/>
      <color rgb="FFFF0000"/>
      <name val="Century Gothic"/>
      <family val="2"/>
      <charset val="186"/>
    </font>
    <font>
      <sz val="9"/>
      <color rgb="FFFF0000"/>
      <name val="Century Gothic"/>
      <family val="2"/>
    </font>
    <font>
      <b/>
      <sz val="12"/>
      <color rgb="FFFF0000"/>
      <name val="Century Gothic"/>
      <family val="2"/>
      <charset val="186"/>
    </font>
    <font>
      <b/>
      <sz val="11.5"/>
      <color theme="1"/>
      <name val="Century Gothic"/>
      <family val="2"/>
    </font>
    <font>
      <b/>
      <sz val="10"/>
      <color theme="1" tint="0.499984740745262"/>
      <name val="Century Gothic"/>
      <family val="2"/>
      <charset val="186"/>
    </font>
    <font>
      <sz val="11"/>
      <name val="Century Gothic"/>
      <family val="2"/>
    </font>
    <font>
      <b/>
      <sz val="13"/>
      <color theme="0"/>
      <name val="Century Gothic"/>
      <family val="2"/>
      <charset val="186"/>
    </font>
    <font>
      <b/>
      <sz val="13.5"/>
      <color theme="0"/>
      <name val="Century Gothic"/>
      <family val="2"/>
      <charset val="186"/>
    </font>
    <font>
      <b/>
      <sz val="16"/>
      <color rgb="FF00467F"/>
      <name val="Century Gothic"/>
      <family val="2"/>
      <charset val="186"/>
    </font>
    <font>
      <u/>
      <sz val="11"/>
      <color theme="10"/>
      <name val="Calibri"/>
      <family val="2"/>
      <charset val="186"/>
      <scheme val="minor"/>
    </font>
    <font>
      <b/>
      <sz val="11"/>
      <name val="Calibri"/>
      <family val="2"/>
      <charset val="186"/>
      <scheme val="minor"/>
    </font>
    <font>
      <sz val="11"/>
      <name val="Calibri"/>
      <family val="2"/>
      <charset val="186"/>
      <scheme val="minor"/>
    </font>
    <font>
      <sz val="9"/>
      <color indexed="81"/>
      <name val="Tahoma"/>
      <family val="2"/>
      <charset val="186"/>
    </font>
    <font>
      <b/>
      <sz val="9"/>
      <color indexed="81"/>
      <name val="Tahoma"/>
      <family val="2"/>
      <charset val="186"/>
    </font>
    <font>
      <b/>
      <sz val="12"/>
      <name val="Calibri"/>
      <family val="2"/>
      <charset val="186"/>
      <scheme val="minor"/>
    </font>
    <font>
      <b/>
      <sz val="12"/>
      <color rgb="FFFF0000"/>
      <name val="Calibri"/>
      <family val="2"/>
      <charset val="186"/>
      <scheme val="minor"/>
    </font>
    <font>
      <b/>
      <sz val="10"/>
      <name val="Calibri"/>
      <family val="2"/>
      <charset val="186"/>
      <scheme val="minor"/>
    </font>
    <font>
      <b/>
      <sz val="9"/>
      <color theme="1"/>
      <name val="Calibri"/>
      <family val="2"/>
      <charset val="186"/>
      <scheme val="minor"/>
    </font>
    <font>
      <sz val="10"/>
      <color rgb="FF0000FF"/>
      <name val="Calibri"/>
      <family val="2"/>
      <charset val="186"/>
      <scheme val="minor"/>
    </font>
  </fonts>
  <fills count="10">
    <fill>
      <patternFill patternType="none"/>
    </fill>
    <fill>
      <patternFill patternType="gray125"/>
    </fill>
    <fill>
      <patternFill patternType="solid">
        <fgColor theme="0"/>
        <bgColor indexed="64"/>
      </patternFill>
    </fill>
    <fill>
      <patternFill patternType="solid">
        <fgColor rgb="FFD0DE4E"/>
        <bgColor indexed="64"/>
      </patternFill>
    </fill>
    <fill>
      <patternFill patternType="solid">
        <fgColor rgb="FF00B3C9"/>
        <bgColor indexed="64"/>
      </patternFill>
    </fill>
    <fill>
      <patternFill patternType="solid">
        <fgColor rgb="FF00467F"/>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D9E1F2"/>
        <bgColor indexed="64"/>
      </patternFill>
    </fill>
  </fills>
  <borders count="73">
    <border>
      <left/>
      <right/>
      <top/>
      <bottom/>
      <diagonal/>
    </border>
    <border>
      <left/>
      <right/>
      <top/>
      <bottom style="hair">
        <color theme="0"/>
      </bottom>
      <diagonal/>
    </border>
    <border>
      <left/>
      <right/>
      <top/>
      <bottom style="hair">
        <color rgb="FFD0DE4E"/>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medium">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medium">
        <color theme="0" tint="-0.24994659260841701"/>
      </left>
      <right style="medium">
        <color theme="0" tint="-0.24994659260841701"/>
      </right>
      <top style="thin">
        <color theme="0" tint="-0.24994659260841701"/>
      </top>
      <bottom/>
      <diagonal/>
    </border>
    <border>
      <left style="thin">
        <color theme="0" tint="-0.24994659260841701"/>
      </left>
      <right/>
      <top style="hair">
        <color theme="0" tint="-0.24994659260841701"/>
      </top>
      <bottom style="thin">
        <color theme="0" tint="-0.24994659260841701"/>
      </bottom>
      <diagonal/>
    </border>
    <border>
      <left/>
      <right style="thin">
        <color theme="0" tint="-0.24994659260841701"/>
      </right>
      <top style="hair">
        <color theme="0" tint="-0.24994659260841701"/>
      </top>
      <bottom style="thin">
        <color theme="0" tint="-0.24994659260841701"/>
      </bottom>
      <diagonal/>
    </border>
    <border>
      <left style="thin">
        <color theme="0" tint="-0.24994659260841701"/>
      </left>
      <right style="thin">
        <color theme="0" tint="-0.24994659260841701"/>
      </right>
      <top style="hair">
        <color theme="0" tint="-0.24994659260841701"/>
      </top>
      <bottom style="thin">
        <color theme="0" tint="-0.24994659260841701"/>
      </bottom>
      <diagonal/>
    </border>
    <border>
      <left style="medium">
        <color theme="0" tint="-0.24994659260841701"/>
      </left>
      <right style="medium">
        <color theme="0" tint="-0.24994659260841701"/>
      </right>
      <top style="hair">
        <color theme="0" tint="-0.24994659260841701"/>
      </top>
      <bottom style="thin">
        <color theme="0" tint="-0.24994659260841701"/>
      </bottom>
      <diagonal/>
    </border>
    <border>
      <left style="thin">
        <color theme="0" tint="-0.24994659260841701"/>
      </left>
      <right style="thin">
        <color theme="0" tint="-0.24994659260841701"/>
      </right>
      <top style="hair">
        <color theme="0" tint="-0.24994659260841701"/>
      </top>
      <bottom style="hair">
        <color theme="0" tint="-0.24994659260841701"/>
      </bottom>
      <diagonal/>
    </border>
    <border>
      <left style="thin">
        <color theme="0" tint="-0.24994659260841701"/>
      </left>
      <right/>
      <top style="hair">
        <color theme="0" tint="-0.24994659260841701"/>
      </top>
      <bottom style="hair">
        <color theme="0" tint="-0.24994659260841701"/>
      </bottom>
      <diagonal/>
    </border>
    <border>
      <left style="medium">
        <color theme="0" tint="-0.24994659260841701"/>
      </left>
      <right style="medium">
        <color theme="0" tint="-0.24994659260841701"/>
      </right>
      <top style="hair">
        <color theme="0" tint="-0.24994659260841701"/>
      </top>
      <bottom style="hair">
        <color theme="0" tint="-0.24994659260841701"/>
      </bottom>
      <diagonal/>
    </border>
    <border>
      <left style="thin">
        <color theme="0" tint="-0.24994659260841701"/>
      </left>
      <right style="thin">
        <color theme="0" tint="-0.24994659260841701"/>
      </right>
      <top style="thin">
        <color theme="0" tint="-0.24994659260841701"/>
      </top>
      <bottom style="hair">
        <color theme="0" tint="-0.24994659260841701"/>
      </bottom>
      <diagonal/>
    </border>
    <border>
      <left style="thin">
        <color theme="0" tint="-0.24994659260841701"/>
      </left>
      <right/>
      <top style="thin">
        <color theme="0" tint="-0.24994659260841701"/>
      </top>
      <bottom style="hair">
        <color theme="0" tint="-0.24994659260841701"/>
      </bottom>
      <diagonal/>
    </border>
    <border>
      <left style="medium">
        <color theme="0" tint="-0.24994659260841701"/>
      </left>
      <right style="medium">
        <color theme="0" tint="-0.24994659260841701"/>
      </right>
      <top style="thin">
        <color theme="0" tint="-0.24994659260841701"/>
      </top>
      <bottom style="hair">
        <color theme="0" tint="-0.24994659260841701"/>
      </bottom>
      <diagonal/>
    </border>
    <border>
      <left style="thin">
        <color theme="0" tint="-0.24994659260841701"/>
      </left>
      <right style="thin">
        <color theme="0" tint="-0.24994659260841701"/>
      </right>
      <top style="double">
        <color theme="0" tint="-0.24994659260841701"/>
      </top>
      <bottom style="thin">
        <color theme="0" tint="-0.24994659260841701"/>
      </bottom>
      <diagonal/>
    </border>
    <border>
      <left style="thin">
        <color theme="0" tint="-0.24994659260841701"/>
      </left>
      <right/>
      <top style="double">
        <color theme="0" tint="-0.24994659260841701"/>
      </top>
      <bottom style="thin">
        <color theme="0" tint="-0.24994659260841701"/>
      </bottom>
      <diagonal/>
    </border>
    <border>
      <left style="medium">
        <color theme="0" tint="-0.24994659260841701"/>
      </left>
      <right style="medium">
        <color theme="0" tint="-0.24994659260841701"/>
      </right>
      <top style="double">
        <color theme="0" tint="-0.24994659260841701"/>
      </top>
      <bottom style="thin">
        <color theme="0" tint="-0.24994659260841701"/>
      </bottom>
      <diagonal/>
    </border>
    <border diagonalDown="1">
      <left style="thin">
        <color theme="0" tint="-0.24994659260841701"/>
      </left>
      <right style="thin">
        <color theme="0" tint="-0.24994659260841701"/>
      </right>
      <top style="thin">
        <color theme="0" tint="-0.24994659260841701"/>
      </top>
      <bottom style="thin">
        <color theme="0" tint="-0.24994659260841701"/>
      </bottom>
      <diagonal style="thin">
        <color theme="0" tint="-0.24994659260841701"/>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0" tint="-0.14996795556505021"/>
      </bottom>
      <diagonal/>
    </border>
    <border>
      <left style="thin">
        <color theme="0" tint="-0.499984740745262"/>
      </left>
      <right style="thin">
        <color theme="0" tint="-0.499984740745262"/>
      </right>
      <top/>
      <bottom/>
      <diagonal/>
    </border>
    <border>
      <left style="thin">
        <color theme="0" tint="-0.499984740745262"/>
      </left>
      <right/>
      <top/>
      <bottom/>
      <diagonal/>
    </border>
    <border>
      <left/>
      <right style="thin">
        <color theme="0" tint="-0.499984740745262"/>
      </right>
      <top/>
      <bottom/>
      <diagonal/>
    </border>
    <border>
      <left/>
      <right style="thin">
        <color theme="0" tint="-0.24994659260841701"/>
      </right>
      <top/>
      <bottom/>
      <diagonal/>
    </border>
    <border>
      <left/>
      <right/>
      <top style="thin">
        <color theme="0" tint="-0.24994659260841701"/>
      </top>
      <bottom/>
      <diagonal/>
    </border>
    <border diagonalUp="1">
      <left style="thin">
        <color theme="0" tint="-0.24994659260841701"/>
      </left>
      <right style="thin">
        <color theme="0" tint="-0.24994659260841701"/>
      </right>
      <top style="thin">
        <color theme="0" tint="-0.24994659260841701"/>
      </top>
      <bottom style="thin">
        <color theme="0" tint="-0.24994659260841701"/>
      </bottom>
      <diagonal style="thin">
        <color theme="0" tint="-0.24994659260841701"/>
      </diagonal>
    </border>
    <border>
      <left style="thin">
        <color theme="1" tint="0.499984740745262"/>
      </left>
      <right/>
      <top style="thin">
        <color theme="1" tint="0.499984740745262"/>
      </top>
      <bottom style="hair">
        <color theme="1" tint="0.499984740745262"/>
      </bottom>
      <diagonal/>
    </border>
    <border>
      <left/>
      <right/>
      <top style="thin">
        <color theme="1" tint="0.499984740745262"/>
      </top>
      <bottom style="hair">
        <color theme="1" tint="0.499984740745262"/>
      </bottom>
      <diagonal/>
    </border>
    <border>
      <left/>
      <right style="hair">
        <color theme="1" tint="0.499984740745262"/>
      </right>
      <top style="thin">
        <color theme="1" tint="0.499984740745262"/>
      </top>
      <bottom style="hair">
        <color theme="1" tint="0.499984740745262"/>
      </bottom>
      <diagonal/>
    </border>
    <border>
      <left/>
      <right/>
      <top/>
      <bottom style="medium">
        <color theme="0" tint="-0.34998626667073579"/>
      </bottom>
      <diagonal/>
    </border>
    <border>
      <left/>
      <right style="thin">
        <color theme="0" tint="-0.24994659260841701"/>
      </right>
      <top style="thin">
        <color theme="0" tint="-0.24994659260841701"/>
      </top>
      <bottom/>
      <diagonal/>
    </border>
    <border>
      <left style="thin">
        <color theme="0" tint="-0.499984740745262"/>
      </left>
      <right style="thin">
        <color theme="0" tint="-0.499984740745262"/>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top style="hair">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thin">
        <color theme="0" tint="-0.499984740745262"/>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style="hair">
        <color theme="0" tint="-0.499984740745262"/>
      </left>
      <right/>
      <top style="hair">
        <color theme="0" tint="-0.499984740745262"/>
      </top>
      <bottom style="thin">
        <color theme="0" tint="-0.499984740745262"/>
      </bottom>
      <diagonal/>
    </border>
    <border>
      <left/>
      <right style="thin">
        <color theme="0" tint="-0.499984740745262"/>
      </right>
      <top style="hair">
        <color theme="0" tint="-0.499984740745262"/>
      </top>
      <bottom style="hair">
        <color theme="0" tint="-0.499984740745262"/>
      </bottom>
      <diagonal/>
    </border>
    <border>
      <left/>
      <right/>
      <top style="thin">
        <color theme="0" tint="-0.14996795556505021"/>
      </top>
      <bottom/>
      <diagonal/>
    </border>
    <border>
      <left style="medium">
        <color theme="0" tint="-0.24994659260841701"/>
      </left>
      <right/>
      <top style="thin">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s>
  <cellStyleXfs count="4">
    <xf numFmtId="0" fontId="0" fillId="0" borderId="0"/>
    <xf numFmtId="9" fontId="33" fillId="0" borderId="0" applyFont="0" applyFill="0" applyBorder="0" applyAlignment="0" applyProtection="0"/>
    <xf numFmtId="0" fontId="55" fillId="0" borderId="0"/>
    <xf numFmtId="0" fontId="109" fillId="0" borderId="0" applyNumberFormat="0" applyFill="0" applyBorder="0" applyAlignment="0" applyProtection="0"/>
  </cellStyleXfs>
  <cellXfs count="417">
    <xf numFmtId="0" fontId="0" fillId="0" borderId="0" xfId="0"/>
    <xf numFmtId="0" fontId="1" fillId="0" borderId="0" xfId="0" applyFont="1"/>
    <xf numFmtId="0" fontId="4" fillId="5" borderId="0" xfId="0" applyFont="1" applyFill="1"/>
    <xf numFmtId="0" fontId="5" fillId="5" borderId="0" xfId="0" applyFont="1" applyFill="1"/>
    <xf numFmtId="0" fontId="1" fillId="4" borderId="0" xfId="0" applyFont="1" applyFill="1"/>
    <xf numFmtId="0" fontId="1" fillId="2" borderId="0" xfId="0" applyFont="1" applyFill="1"/>
    <xf numFmtId="0" fontId="11" fillId="5" borderId="0" xfId="0" applyFont="1" applyFill="1"/>
    <xf numFmtId="0" fontId="10" fillId="4" borderId="0" xfId="0" applyFont="1" applyFill="1"/>
    <xf numFmtId="0" fontId="0" fillId="3" borderId="0" xfId="0" applyFill="1"/>
    <xf numFmtId="0" fontId="0" fillId="2" borderId="0" xfId="0" applyFill="1"/>
    <xf numFmtId="0" fontId="8" fillId="5" borderId="0" xfId="0" applyFont="1" applyFill="1"/>
    <xf numFmtId="0" fontId="4" fillId="5" borderId="0" xfId="0" applyFont="1" applyFill="1" applyAlignment="1">
      <alignment horizontal="right"/>
    </xf>
    <xf numFmtId="4" fontId="4" fillId="5" borderId="0" xfId="0" applyNumberFormat="1" applyFont="1" applyFill="1"/>
    <xf numFmtId="0" fontId="4" fillId="5" borderId="0" xfId="0" applyFont="1" applyFill="1" applyAlignment="1">
      <alignment vertical="center"/>
    </xf>
    <xf numFmtId="0" fontId="5" fillId="5" borderId="0" xfId="0" applyFont="1" applyFill="1" applyAlignment="1">
      <alignment vertical="center"/>
    </xf>
    <xf numFmtId="0" fontId="2" fillId="2" borderId="0" xfId="0" applyFont="1" applyFill="1"/>
    <xf numFmtId="0" fontId="2" fillId="0" borderId="0" xfId="0" applyFont="1"/>
    <xf numFmtId="0" fontId="5" fillId="4" borderId="0" xfId="0" applyFont="1" applyFill="1"/>
    <xf numFmtId="0" fontId="1" fillId="0" borderId="0" xfId="0" applyFont="1" applyAlignment="1">
      <alignment vertical="center"/>
    </xf>
    <xf numFmtId="0" fontId="6" fillId="4" borderId="0" xfId="0" applyFont="1" applyFill="1" applyAlignment="1">
      <alignment horizontal="center" vertical="center" wrapText="1"/>
    </xf>
    <xf numFmtId="0" fontId="1" fillId="2" borderId="0" xfId="0" applyFont="1" applyFill="1" applyAlignment="1">
      <alignment vertical="center"/>
    </xf>
    <xf numFmtId="4" fontId="1" fillId="4" borderId="0" xfId="0" applyNumberFormat="1" applyFont="1" applyFill="1" applyAlignment="1">
      <alignment horizontal="right" vertical="top"/>
    </xf>
    <xf numFmtId="4" fontId="5" fillId="4" borderId="0" xfId="0" applyNumberFormat="1" applyFont="1" applyFill="1" applyAlignment="1">
      <alignment horizontal="right" vertical="top"/>
    </xf>
    <xf numFmtId="0" fontId="18" fillId="7" borderId="0" xfId="0" applyFont="1" applyFill="1"/>
    <xf numFmtId="0" fontId="1" fillId="7" borderId="0" xfId="0" applyFont="1" applyFill="1"/>
    <xf numFmtId="0" fontId="15" fillId="7" borderId="0" xfId="0" applyFont="1" applyFill="1"/>
    <xf numFmtId="0" fontId="6" fillId="7" borderId="0" xfId="0" applyFont="1" applyFill="1" applyAlignment="1">
      <alignment horizontal="center" vertical="center" wrapText="1"/>
    </xf>
    <xf numFmtId="0" fontId="2" fillId="7" borderId="0" xfId="0" applyFont="1" applyFill="1" applyAlignment="1">
      <alignment vertical="center"/>
    </xf>
    <xf numFmtId="0" fontId="6" fillId="7" borderId="0" xfId="0" applyFont="1" applyFill="1" applyAlignment="1">
      <alignment horizontal="left" vertical="top" wrapText="1"/>
    </xf>
    <xf numFmtId="0" fontId="1" fillId="7" borderId="0" xfId="0" applyFont="1" applyFill="1" applyAlignment="1">
      <alignment horizontal="right"/>
    </xf>
    <xf numFmtId="0" fontId="9" fillId="7" borderId="0" xfId="0" applyFont="1" applyFill="1"/>
    <xf numFmtId="4" fontId="1" fillId="6" borderId="6" xfId="0" applyNumberFormat="1" applyFont="1" applyFill="1" applyBorder="1" applyAlignment="1" applyProtection="1">
      <alignment horizontal="right" vertical="top"/>
      <protection locked="0"/>
    </xf>
    <xf numFmtId="4" fontId="3" fillId="7" borderId="0" xfId="0" applyNumberFormat="1" applyFont="1" applyFill="1" applyAlignment="1">
      <alignment horizontal="right" vertical="top"/>
    </xf>
    <xf numFmtId="0" fontId="3" fillId="7" borderId="0" xfId="0" applyFont="1" applyFill="1" applyAlignment="1">
      <alignment horizontal="right"/>
    </xf>
    <xf numFmtId="0" fontId="1" fillId="6" borderId="3" xfId="0" applyFont="1" applyFill="1" applyBorder="1" applyProtection="1">
      <protection locked="0"/>
    </xf>
    <xf numFmtId="0" fontId="1" fillId="6" borderId="3" xfId="0" quotePrefix="1" applyFont="1" applyFill="1" applyBorder="1" applyProtection="1">
      <protection locked="0"/>
    </xf>
    <xf numFmtId="4" fontId="1" fillId="6" borderId="3" xfId="0" applyNumberFormat="1" applyFont="1" applyFill="1" applyBorder="1" applyAlignment="1" applyProtection="1">
      <alignment horizontal="right" vertical="top"/>
      <protection locked="0"/>
    </xf>
    <xf numFmtId="3" fontId="1" fillId="6" borderId="3" xfId="0" applyNumberFormat="1" applyFont="1" applyFill="1" applyBorder="1" applyAlignment="1" applyProtection="1">
      <alignment horizontal="center" vertical="top"/>
      <protection locked="0"/>
    </xf>
    <xf numFmtId="4" fontId="1" fillId="7" borderId="3" xfId="0" applyNumberFormat="1" applyFont="1" applyFill="1" applyBorder="1" applyAlignment="1">
      <alignment horizontal="right" vertical="top"/>
    </xf>
    <xf numFmtId="0" fontId="2" fillId="7" borderId="0" xfId="0" applyFont="1" applyFill="1"/>
    <xf numFmtId="0" fontId="0" fillId="7" borderId="0" xfId="0" applyFill="1"/>
    <xf numFmtId="0" fontId="0" fillId="6" borderId="6" xfId="0" applyFill="1" applyBorder="1"/>
    <xf numFmtId="165" fontId="0" fillId="6" borderId="6" xfId="0" applyNumberFormat="1" applyFill="1" applyBorder="1"/>
    <xf numFmtId="0" fontId="11" fillId="7" borderId="0" xfId="0" applyFont="1" applyFill="1"/>
    <xf numFmtId="0" fontId="10" fillId="7" borderId="0" xfId="0" applyFont="1" applyFill="1"/>
    <xf numFmtId="0" fontId="3" fillId="7" borderId="0" xfId="0" applyFont="1" applyFill="1" applyAlignment="1">
      <alignment horizontal="right" vertical="top"/>
    </xf>
    <xf numFmtId="4" fontId="3" fillId="7" borderId="0" xfId="0" applyNumberFormat="1" applyFont="1" applyFill="1"/>
    <xf numFmtId="0" fontId="14" fillId="7" borderId="0" xfId="0" applyFont="1" applyFill="1" applyAlignment="1">
      <alignment horizontal="center" vertical="center"/>
    </xf>
    <xf numFmtId="0" fontId="25" fillId="7" borderId="0" xfId="0" applyFont="1" applyFill="1"/>
    <xf numFmtId="49" fontId="1" fillId="6" borderId="6" xfId="0" applyNumberFormat="1" applyFont="1" applyFill="1" applyBorder="1" applyProtection="1">
      <protection locked="0"/>
    </xf>
    <xf numFmtId="0" fontId="2" fillId="7" borderId="0" xfId="0" applyFont="1" applyFill="1" applyAlignment="1">
      <alignment horizontal="right" vertical="top"/>
    </xf>
    <xf numFmtId="0" fontId="27" fillId="4" borderId="0" xfId="0" applyFont="1" applyFill="1"/>
    <xf numFmtId="0" fontId="28" fillId="4" borderId="0" xfId="0" applyFont="1" applyFill="1"/>
    <xf numFmtId="0" fontId="29" fillId="4" borderId="0" xfId="0" applyFont="1" applyFill="1"/>
    <xf numFmtId="0" fontId="30" fillId="4" borderId="0" xfId="0" applyFont="1" applyFill="1"/>
    <xf numFmtId="0" fontId="30" fillId="4" borderId="0" xfId="0" applyFont="1" applyFill="1" applyAlignment="1">
      <alignment horizontal="center" vertical="center" wrapText="1"/>
    </xf>
    <xf numFmtId="4" fontId="29" fillId="4" borderId="0" xfId="0" applyNumberFormat="1" applyFont="1" applyFill="1" applyAlignment="1">
      <alignment horizontal="right" vertical="top"/>
    </xf>
    <xf numFmtId="0" fontId="30" fillId="4" borderId="0" xfId="0" applyFont="1" applyFill="1" applyAlignment="1">
      <alignment vertical="center" wrapText="1"/>
    </xf>
    <xf numFmtId="4" fontId="27" fillId="4" borderId="0" xfId="0" applyNumberFormat="1" applyFont="1" applyFill="1" applyAlignment="1">
      <alignment horizontal="right" vertical="top"/>
    </xf>
    <xf numFmtId="0" fontId="27" fillId="4" borderId="0" xfId="0" applyFont="1" applyFill="1" applyAlignment="1">
      <alignment horizontal="center" vertical="center" wrapText="1"/>
    </xf>
    <xf numFmtId="9" fontId="1" fillId="6" borderId="3" xfId="0" applyNumberFormat="1" applyFont="1" applyFill="1" applyBorder="1" applyAlignment="1" applyProtection="1">
      <alignment horizontal="right" vertical="top"/>
      <protection locked="0"/>
    </xf>
    <xf numFmtId="0" fontId="35" fillId="0" borderId="0" xfId="0" applyFont="1" applyAlignment="1">
      <alignment horizontal="right" vertical="center"/>
    </xf>
    <xf numFmtId="0" fontId="35" fillId="0" borderId="0" xfId="0" applyFont="1" applyAlignment="1">
      <alignment horizontal="right"/>
    </xf>
    <xf numFmtId="0" fontId="36" fillId="0" borderId="0" xfId="0" applyFont="1"/>
    <xf numFmtId="0" fontId="37" fillId="0" borderId="0" xfId="0" applyFont="1" applyAlignment="1">
      <alignment horizontal="right" vertical="center"/>
    </xf>
    <xf numFmtId="0" fontId="38" fillId="0" borderId="0" xfId="0" applyFont="1" applyAlignment="1">
      <alignment horizontal="right"/>
    </xf>
    <xf numFmtId="0" fontId="39" fillId="0" borderId="0" xfId="0" applyFont="1" applyAlignment="1">
      <alignment horizontal="right"/>
    </xf>
    <xf numFmtId="0" fontId="34" fillId="0" borderId="0" xfId="0" applyFont="1"/>
    <xf numFmtId="0" fontId="35" fillId="0" borderId="0" xfId="0" applyFont="1" applyAlignment="1">
      <alignment horizontal="left"/>
    </xf>
    <xf numFmtId="0" fontId="40" fillId="0" borderId="0" xfId="0" applyFont="1" applyAlignment="1">
      <alignment horizontal="left" vertical="top"/>
    </xf>
    <xf numFmtId="0" fontId="40" fillId="0" borderId="0" xfId="0" applyFont="1"/>
    <xf numFmtId="0" fontId="41" fillId="0" borderId="0" xfId="0" applyFont="1" applyAlignment="1">
      <alignment horizontal="right"/>
    </xf>
    <xf numFmtId="0" fontId="42" fillId="8" borderId="13" xfId="0" applyFont="1" applyFill="1" applyBorder="1" applyAlignment="1">
      <alignment horizontal="center" vertical="center" wrapText="1"/>
    </xf>
    <xf numFmtId="0" fontId="42" fillId="8" borderId="14" xfId="0" applyFont="1" applyFill="1" applyBorder="1" applyAlignment="1">
      <alignment horizontal="center" vertical="center" wrapText="1"/>
    </xf>
    <xf numFmtId="0" fontId="42" fillId="8" borderId="15" xfId="0" applyFont="1" applyFill="1" applyBorder="1" applyAlignment="1">
      <alignment horizontal="center" vertical="center" wrapText="1"/>
    </xf>
    <xf numFmtId="166" fontId="44" fillId="7" borderId="12" xfId="0" applyNumberFormat="1" applyFont="1" applyFill="1" applyBorder="1" applyAlignment="1">
      <alignment horizontal="right" vertical="center" wrapText="1"/>
    </xf>
    <xf numFmtId="166" fontId="44" fillId="7" borderId="16" xfId="0" applyNumberFormat="1" applyFont="1" applyFill="1" applyBorder="1" applyAlignment="1">
      <alignment horizontal="right" vertical="center" wrapText="1"/>
    </xf>
    <xf numFmtId="166" fontId="44" fillId="7" borderId="17" xfId="0" applyNumberFormat="1" applyFont="1" applyFill="1" applyBorder="1" applyAlignment="1">
      <alignment horizontal="right" vertical="center" wrapText="1"/>
    </xf>
    <xf numFmtId="0" fontId="46" fillId="0" borderId="0" xfId="0" applyFont="1"/>
    <xf numFmtId="166" fontId="47" fillId="7" borderId="20" xfId="0" applyNumberFormat="1" applyFont="1" applyFill="1" applyBorder="1" applyAlignment="1">
      <alignment horizontal="right" vertical="center" wrapText="1"/>
    </xf>
    <xf numFmtId="10" fontId="47" fillId="7" borderId="20" xfId="1" applyNumberFormat="1" applyFont="1" applyFill="1" applyBorder="1" applyAlignment="1">
      <alignment horizontal="right" vertical="center" wrapText="1"/>
    </xf>
    <xf numFmtId="10" fontId="47" fillId="7" borderId="18" xfId="1" applyNumberFormat="1" applyFont="1" applyFill="1" applyBorder="1" applyAlignment="1">
      <alignment horizontal="right" vertical="center" wrapText="1"/>
    </xf>
    <xf numFmtId="10" fontId="47" fillId="7" borderId="21" xfId="1" applyNumberFormat="1" applyFont="1" applyFill="1" applyBorder="1" applyAlignment="1">
      <alignment horizontal="right" vertical="center" wrapText="1"/>
    </xf>
    <xf numFmtId="0" fontId="0" fillId="0" borderId="0" xfId="0" applyAlignment="1">
      <alignment vertical="center"/>
    </xf>
    <xf numFmtId="166" fontId="50" fillId="7" borderId="28" xfId="0" applyNumberFormat="1" applyFont="1" applyFill="1" applyBorder="1" applyAlignment="1">
      <alignment horizontal="right" vertical="center" wrapText="1"/>
    </xf>
    <xf numFmtId="166" fontId="50" fillId="7" borderId="29" xfId="0" applyNumberFormat="1" applyFont="1" applyFill="1" applyBorder="1" applyAlignment="1">
      <alignment horizontal="right" vertical="center" wrapText="1"/>
    </xf>
    <xf numFmtId="166" fontId="50" fillId="7" borderId="30" xfId="0" applyNumberFormat="1" applyFont="1" applyFill="1" applyBorder="1" applyAlignment="1">
      <alignment horizontal="right" vertical="center" wrapText="1"/>
    </xf>
    <xf numFmtId="0" fontId="37" fillId="0" borderId="0" xfId="0" applyFont="1"/>
    <xf numFmtId="167" fontId="50" fillId="7" borderId="3" xfId="0" applyNumberFormat="1" applyFont="1" applyFill="1" applyBorder="1" applyAlignment="1">
      <alignment horizontal="right" vertical="center" wrapText="1"/>
    </xf>
    <xf numFmtId="0" fontId="37" fillId="0" borderId="0" xfId="0" applyFont="1" applyAlignment="1">
      <alignment vertical="center"/>
    </xf>
    <xf numFmtId="4" fontId="48" fillId="0" borderId="22" xfId="0" applyNumberFormat="1" applyFont="1" applyBorder="1" applyAlignment="1">
      <alignment horizontal="right" vertical="top" wrapText="1" indent="1"/>
    </xf>
    <xf numFmtId="41" fontId="35" fillId="0" borderId="0" xfId="0" applyNumberFormat="1" applyFont="1"/>
    <xf numFmtId="0" fontId="49" fillId="0" borderId="0" xfId="0" applyFont="1" applyAlignment="1">
      <alignment horizontal="right"/>
    </xf>
    <xf numFmtId="0" fontId="49" fillId="0" borderId="0" xfId="0" applyFont="1"/>
    <xf numFmtId="0" fontId="34" fillId="7" borderId="0" xfId="0" applyFont="1" applyFill="1"/>
    <xf numFmtId="0" fontId="64" fillId="6" borderId="6" xfId="0" applyFont="1" applyFill="1" applyBorder="1" applyAlignment="1">
      <alignment horizontal="left" vertical="center" indent="1"/>
    </xf>
    <xf numFmtId="4" fontId="2" fillId="6" borderId="3" xfId="0" applyNumberFormat="1" applyFont="1" applyFill="1" applyBorder="1" applyAlignment="1" applyProtection="1">
      <alignment horizontal="right" vertical="center" wrapText="1"/>
      <protection locked="0"/>
    </xf>
    <xf numFmtId="4" fontId="2" fillId="6" borderId="3" xfId="0" applyNumberFormat="1" applyFont="1" applyFill="1" applyBorder="1" applyAlignment="1" applyProtection="1">
      <alignment horizontal="right" vertical="center"/>
      <protection locked="0"/>
    </xf>
    <xf numFmtId="49" fontId="34" fillId="6" borderId="6" xfId="0" applyNumberFormat="1" applyFont="1" applyFill="1" applyBorder="1"/>
    <xf numFmtId="0" fontId="0" fillId="6" borderId="6" xfId="0" applyFill="1" applyBorder="1" applyAlignment="1">
      <alignment wrapText="1"/>
    </xf>
    <xf numFmtId="0" fontId="64" fillId="6" borderId="6" xfId="0" applyFont="1" applyFill="1" applyBorder="1" applyAlignment="1">
      <alignment horizontal="center"/>
    </xf>
    <xf numFmtId="0" fontId="10" fillId="4" borderId="0" xfId="0" applyFont="1" applyFill="1" applyAlignment="1">
      <alignment horizontal="center" vertical="center" wrapText="1"/>
    </xf>
    <xf numFmtId="0" fontId="10" fillId="4" borderId="0" xfId="0" applyFont="1" applyFill="1" applyAlignment="1">
      <alignment horizontal="center" vertical="center"/>
    </xf>
    <xf numFmtId="0" fontId="0" fillId="0" borderId="0" xfId="0" applyAlignment="1">
      <alignment horizontal="center" vertical="center"/>
    </xf>
    <xf numFmtId="0" fontId="0" fillId="6" borderId="6" xfId="0" applyFill="1" applyBorder="1" applyAlignment="1">
      <alignment horizontal="center" vertical="center"/>
    </xf>
    <xf numFmtId="0" fontId="0" fillId="6" borderId="6" xfId="0" applyFill="1" applyBorder="1" applyAlignment="1">
      <alignment horizontal="left" vertical="center" wrapText="1"/>
    </xf>
    <xf numFmtId="0" fontId="0" fillId="6" borderId="6" xfId="0" applyFill="1" applyBorder="1" applyAlignment="1">
      <alignment horizontal="left" vertical="center"/>
    </xf>
    <xf numFmtId="0" fontId="0" fillId="0" borderId="0" xfId="0" applyAlignment="1">
      <alignment horizontal="left" vertical="center"/>
    </xf>
    <xf numFmtId="0" fontId="0" fillId="6" borderId="0" xfId="0" applyFill="1"/>
    <xf numFmtId="0" fontId="70" fillId="0" borderId="0" xfId="0" applyFont="1"/>
    <xf numFmtId="0" fontId="11" fillId="4" borderId="0" xfId="0" applyFont="1" applyFill="1" applyAlignment="1">
      <alignment horizontal="center" wrapText="1"/>
    </xf>
    <xf numFmtId="0" fontId="93" fillId="2" borderId="0" xfId="2" applyFont="1" applyFill="1" applyAlignment="1">
      <alignment horizontal="left" indent="1"/>
    </xf>
    <xf numFmtId="0" fontId="94" fillId="2" borderId="0" xfId="2" applyFont="1" applyFill="1" applyAlignment="1">
      <alignment horizontal="left" indent="1"/>
    </xf>
    <xf numFmtId="0" fontId="96" fillId="2" borderId="0" xfId="2" applyFont="1" applyFill="1" applyAlignment="1">
      <alignment horizontal="left" indent="1"/>
    </xf>
    <xf numFmtId="0" fontId="0" fillId="0" borderId="46" xfId="0" applyBorder="1"/>
    <xf numFmtId="0" fontId="35" fillId="0" borderId="46" xfId="0" applyFont="1" applyBorder="1" applyAlignment="1">
      <alignment horizontal="right" vertical="center"/>
    </xf>
    <xf numFmtId="0" fontId="35" fillId="0" borderId="46" xfId="0" applyFont="1" applyBorder="1" applyAlignment="1">
      <alignment horizontal="right"/>
    </xf>
    <xf numFmtId="0" fontId="45" fillId="0" borderId="23" xfId="0" applyFont="1" applyBorder="1" applyAlignment="1">
      <alignment vertical="top" wrapText="1"/>
    </xf>
    <xf numFmtId="0" fontId="45" fillId="0" borderId="26" xfId="0" applyFont="1" applyBorder="1" applyAlignment="1">
      <alignment vertical="top" wrapText="1"/>
    </xf>
    <xf numFmtId="0" fontId="45" fillId="0" borderId="25" xfId="0" applyFont="1" applyBorder="1" applyAlignment="1">
      <alignment vertical="top" wrapText="1"/>
    </xf>
    <xf numFmtId="0" fontId="45" fillId="0" borderId="22" xfId="0" applyFont="1" applyBorder="1" applyAlignment="1">
      <alignment vertical="top" wrapText="1"/>
    </xf>
    <xf numFmtId="41" fontId="35" fillId="0" borderId="0" xfId="0" applyNumberFormat="1" applyFont="1" applyAlignment="1">
      <alignment vertical="center"/>
    </xf>
    <xf numFmtId="4" fontId="45" fillId="0" borderId="25" xfId="0" applyNumberFormat="1" applyFont="1" applyBorder="1" applyAlignment="1">
      <alignment horizontal="right" vertical="center" wrapText="1"/>
    </xf>
    <xf numFmtId="4" fontId="45" fillId="0" borderId="26" xfId="0" applyNumberFormat="1" applyFont="1" applyBorder="1" applyAlignment="1">
      <alignment horizontal="right" vertical="center" wrapText="1"/>
    </xf>
    <xf numFmtId="4" fontId="45" fillId="0" borderId="27" xfId="0" applyNumberFormat="1" applyFont="1" applyBorder="1" applyAlignment="1">
      <alignment horizontal="right" vertical="center" wrapText="1"/>
    </xf>
    <xf numFmtId="4" fontId="45" fillId="0" borderId="22" xfId="0" applyNumberFormat="1" applyFont="1" applyBorder="1" applyAlignment="1">
      <alignment horizontal="right" vertical="center" wrapText="1"/>
    </xf>
    <xf numFmtId="4" fontId="45" fillId="0" borderId="23" xfId="0" applyNumberFormat="1" applyFont="1" applyBorder="1" applyAlignment="1">
      <alignment horizontal="right" vertical="center" wrapText="1"/>
    </xf>
    <xf numFmtId="4" fontId="45" fillId="0" borderId="24" xfId="0" applyNumberFormat="1" applyFont="1" applyBorder="1" applyAlignment="1">
      <alignment horizontal="right" vertical="center" wrapText="1"/>
    </xf>
    <xf numFmtId="4" fontId="45" fillId="0" borderId="23" xfId="0" applyNumberFormat="1" applyFont="1" applyBorder="1" applyAlignment="1">
      <alignment vertical="center" wrapText="1"/>
    </xf>
    <xf numFmtId="4" fontId="45" fillId="0" borderId="24" xfId="0" applyNumberFormat="1" applyFont="1" applyBorder="1" applyAlignment="1">
      <alignment vertical="center" wrapText="1"/>
    </xf>
    <xf numFmtId="0" fontId="19" fillId="2" borderId="0" xfId="0" applyFont="1" applyFill="1" applyAlignment="1">
      <alignment vertical="center" wrapText="1"/>
    </xf>
    <xf numFmtId="0" fontId="65" fillId="7" borderId="0" xfId="0" applyFont="1" applyFill="1" applyAlignment="1">
      <alignment horizontal="right"/>
    </xf>
    <xf numFmtId="164" fontId="65" fillId="7" borderId="0" xfId="0" applyNumberFormat="1" applyFont="1" applyFill="1"/>
    <xf numFmtId="0" fontId="65" fillId="7" borderId="0" xfId="0" applyFont="1" applyFill="1"/>
    <xf numFmtId="0" fontId="65" fillId="7" borderId="0" xfId="0" applyFont="1" applyFill="1" applyAlignment="1">
      <alignment vertical="center"/>
    </xf>
    <xf numFmtId="0" fontId="12" fillId="7" borderId="0" xfId="0" applyFont="1" applyFill="1" applyAlignment="1">
      <alignment horizontal="left" wrapText="1"/>
    </xf>
    <xf numFmtId="0" fontId="4" fillId="0" borderId="0" xfId="0" applyFont="1"/>
    <xf numFmtId="0" fontId="67" fillId="7" borderId="0" xfId="0" applyFont="1" applyFill="1" applyAlignment="1">
      <alignment vertical="top"/>
    </xf>
    <xf numFmtId="0" fontId="87" fillId="7" borderId="0" xfId="0" applyFont="1" applyFill="1" applyAlignment="1">
      <alignment horizontal="left" vertical="top" indent="10"/>
    </xf>
    <xf numFmtId="0" fontId="12" fillId="7" borderId="0" xfId="0" applyFont="1" applyFill="1" applyAlignment="1">
      <alignment horizontal="left" vertical="top" wrapText="1"/>
    </xf>
    <xf numFmtId="164" fontId="65" fillId="7" borderId="41" xfId="0" applyNumberFormat="1" applyFont="1" applyFill="1" applyBorder="1" applyAlignment="1">
      <alignment horizontal="left" vertical="center"/>
    </xf>
    <xf numFmtId="0" fontId="53" fillId="7" borderId="0" xfId="0" applyFont="1" applyFill="1" applyAlignment="1">
      <alignment horizontal="left" vertical="top" indent="10"/>
    </xf>
    <xf numFmtId="0" fontId="53" fillId="7" borderId="0" xfId="0" applyFont="1" applyFill="1" applyAlignment="1">
      <alignment horizontal="right" vertical="top"/>
    </xf>
    <xf numFmtId="0" fontId="68" fillId="7" borderId="0" xfId="0" applyFont="1" applyFill="1" applyAlignment="1">
      <alignment horizontal="left" vertical="top" indent="10"/>
    </xf>
    <xf numFmtId="0" fontId="66" fillId="7" borderId="0" xfId="0" applyFont="1" applyFill="1" applyAlignment="1">
      <alignment vertical="center"/>
    </xf>
    <xf numFmtId="0" fontId="67" fillId="7" borderId="0" xfId="0" applyFont="1" applyFill="1" applyAlignment="1">
      <alignment horizontal="left" vertical="center" indent="2"/>
    </xf>
    <xf numFmtId="0" fontId="67" fillId="7" borderId="0" xfId="0" applyFont="1" applyFill="1" applyAlignment="1">
      <alignment vertical="center"/>
    </xf>
    <xf numFmtId="0" fontId="73" fillId="7" borderId="0" xfId="0" applyFont="1" applyFill="1" applyAlignment="1">
      <alignment vertical="center"/>
    </xf>
    <xf numFmtId="0" fontId="74" fillId="7" borderId="0" xfId="0" applyFont="1" applyFill="1" applyAlignment="1">
      <alignment vertical="center"/>
    </xf>
    <xf numFmtId="0" fontId="73" fillId="7" borderId="0" xfId="0" applyFont="1" applyFill="1"/>
    <xf numFmtId="0" fontId="56" fillId="2" borderId="0" xfId="2" applyFont="1" applyFill="1"/>
    <xf numFmtId="0" fontId="30" fillId="0" borderId="0" xfId="2" applyFont="1" applyAlignment="1">
      <alignment horizontal="center" vertical="center" wrapText="1"/>
    </xf>
    <xf numFmtId="0" fontId="59" fillId="0" borderId="0" xfId="0" applyFont="1"/>
    <xf numFmtId="0" fontId="30" fillId="4" borderId="32" xfId="2" applyFont="1" applyFill="1" applyBorder="1" applyAlignment="1">
      <alignment horizontal="center" vertical="center" wrapText="1"/>
    </xf>
    <xf numFmtId="0" fontId="57" fillId="0" borderId="0" xfId="2" applyFont="1" applyAlignment="1">
      <alignment horizontal="center" vertical="center" wrapText="1"/>
    </xf>
    <xf numFmtId="0" fontId="62" fillId="0" borderId="0" xfId="2" applyFont="1" applyAlignment="1">
      <alignment horizontal="left" vertical="center" wrapText="1"/>
    </xf>
    <xf numFmtId="0" fontId="57" fillId="5" borderId="0" xfId="2" applyFont="1" applyFill="1" applyAlignment="1">
      <alignment vertical="center"/>
    </xf>
    <xf numFmtId="4" fontId="57" fillId="5" borderId="37" xfId="2" applyNumberFormat="1" applyFont="1" applyFill="1" applyBorder="1" applyAlignment="1">
      <alignment vertical="center"/>
    </xf>
    <xf numFmtId="4" fontId="57" fillId="5" borderId="38" xfId="2" applyNumberFormat="1" applyFont="1" applyFill="1" applyBorder="1" applyAlignment="1">
      <alignment vertical="center"/>
    </xf>
    <xf numFmtId="4" fontId="57" fillId="5" borderId="39" xfId="2" applyNumberFormat="1" applyFont="1" applyFill="1" applyBorder="1" applyAlignment="1">
      <alignment vertical="center"/>
    </xf>
    <xf numFmtId="166" fontId="71" fillId="7" borderId="48" xfId="2" applyNumberFormat="1" applyFont="1" applyFill="1" applyBorder="1" applyAlignment="1">
      <alignment horizontal="center" vertical="top" wrapText="1"/>
    </xf>
    <xf numFmtId="166" fontId="56" fillId="7" borderId="51" xfId="2" applyNumberFormat="1" applyFont="1" applyFill="1" applyBorder="1" applyAlignment="1">
      <alignment horizontal="right" vertical="center" wrapText="1"/>
    </xf>
    <xf numFmtId="4" fontId="67" fillId="6" borderId="52" xfId="0" applyNumberFormat="1" applyFont="1" applyFill="1" applyBorder="1" applyAlignment="1" applyProtection="1">
      <alignment horizontal="center" vertical="top" wrapText="1"/>
      <protection locked="0"/>
    </xf>
    <xf numFmtId="166" fontId="56" fillId="6" borderId="55" xfId="2" applyNumberFormat="1" applyFont="1" applyFill="1" applyBorder="1" applyAlignment="1" applyProtection="1">
      <alignment horizontal="right" vertical="center" wrapText="1"/>
      <protection locked="0"/>
    </xf>
    <xf numFmtId="166" fontId="56" fillId="6" borderId="59" xfId="2" applyNumberFormat="1" applyFont="1" applyFill="1" applyBorder="1" applyAlignment="1" applyProtection="1">
      <alignment horizontal="right" vertical="center" wrapText="1"/>
      <protection locked="0"/>
    </xf>
    <xf numFmtId="166" fontId="58" fillId="7" borderId="60" xfId="2" applyNumberFormat="1" applyFont="1" applyFill="1" applyBorder="1" applyAlignment="1">
      <alignment horizontal="right" vertical="center" wrapText="1"/>
    </xf>
    <xf numFmtId="166" fontId="58" fillId="7" borderId="61" xfId="2" applyNumberFormat="1" applyFont="1" applyFill="1" applyBorder="1" applyAlignment="1">
      <alignment horizontal="right" vertical="center" wrapText="1"/>
    </xf>
    <xf numFmtId="166" fontId="56" fillId="0" borderId="62" xfId="2" applyNumberFormat="1" applyFont="1" applyBorder="1" applyAlignment="1">
      <alignment horizontal="right" vertical="center" wrapText="1"/>
    </xf>
    <xf numFmtId="166" fontId="56" fillId="0" borderId="55" xfId="2" applyNumberFormat="1" applyFont="1" applyBorder="1" applyAlignment="1">
      <alignment horizontal="right" vertical="center" wrapText="1"/>
    </xf>
    <xf numFmtId="166" fontId="58" fillId="7" borderId="48" xfId="2" applyNumberFormat="1" applyFont="1" applyFill="1" applyBorder="1" applyAlignment="1">
      <alignment horizontal="right" vertical="center" wrapText="1"/>
    </xf>
    <xf numFmtId="0" fontId="56" fillId="0" borderId="62" xfId="2" applyFont="1" applyBorder="1" applyAlignment="1">
      <alignment horizontal="center" vertical="center" wrapText="1"/>
    </xf>
    <xf numFmtId="166" fontId="56" fillId="0" borderId="52" xfId="2" applyNumberFormat="1" applyFont="1" applyBorder="1" applyAlignment="1">
      <alignment horizontal="right" vertical="center" wrapText="1"/>
    </xf>
    <xf numFmtId="0" fontId="56" fillId="0" borderId="63" xfId="2" applyFont="1" applyBorder="1" applyAlignment="1">
      <alignment horizontal="center" vertical="center" wrapText="1"/>
    </xf>
    <xf numFmtId="166" fontId="56" fillId="0" borderId="57" xfId="2" applyNumberFormat="1" applyFont="1" applyBorder="1" applyAlignment="1">
      <alignment horizontal="right" vertical="center" wrapText="1"/>
    </xf>
    <xf numFmtId="0" fontId="71" fillId="7" borderId="48" xfId="2" applyFont="1" applyFill="1" applyBorder="1" applyAlignment="1">
      <alignment horizontal="center" vertical="center" wrapText="1"/>
    </xf>
    <xf numFmtId="0" fontId="61" fillId="7" borderId="49" xfId="2" applyFont="1" applyFill="1" applyBorder="1" applyAlignment="1">
      <alignment horizontal="center" vertical="top" wrapText="1"/>
    </xf>
    <xf numFmtId="0" fontId="58" fillId="7" borderId="65" xfId="2" applyFont="1" applyFill="1" applyBorder="1" applyAlignment="1">
      <alignment horizontal="center" vertical="center" wrapText="1"/>
    </xf>
    <xf numFmtId="166" fontId="58" fillId="7" borderId="60" xfId="2" applyNumberFormat="1" applyFont="1" applyFill="1" applyBorder="1" applyAlignment="1">
      <alignment horizontal="center" vertical="center" wrapText="1"/>
    </xf>
    <xf numFmtId="166" fontId="58" fillId="7" borderId="51" xfId="2" applyNumberFormat="1" applyFont="1" applyFill="1" applyBorder="1" applyAlignment="1">
      <alignment horizontal="center" vertical="center" wrapText="1"/>
    </xf>
    <xf numFmtId="0" fontId="29" fillId="2" borderId="0" xfId="0" applyFont="1" applyFill="1" applyProtection="1">
      <protection hidden="1"/>
    </xf>
    <xf numFmtId="0" fontId="88" fillId="2" borderId="0" xfId="0" applyFont="1" applyFill="1" applyAlignment="1" applyProtection="1">
      <alignment vertical="center" wrapText="1"/>
      <protection hidden="1"/>
    </xf>
    <xf numFmtId="0" fontId="1" fillId="0" borderId="0" xfId="0" applyFont="1" applyAlignment="1" applyProtection="1">
      <alignment vertical="center"/>
      <protection hidden="1"/>
    </xf>
    <xf numFmtId="0" fontId="28" fillId="0" borderId="0" xfId="0" applyFont="1" applyProtection="1">
      <protection hidden="1"/>
    </xf>
    <xf numFmtId="0" fontId="1" fillId="0" borderId="0" xfId="0" applyFont="1" applyProtection="1">
      <protection hidden="1"/>
    </xf>
    <xf numFmtId="0" fontId="85" fillId="0" borderId="0" xfId="0" applyFont="1" applyProtection="1">
      <protection hidden="1"/>
    </xf>
    <xf numFmtId="0" fontId="64" fillId="0" borderId="0" xfId="0" applyFont="1" applyProtection="1">
      <protection hidden="1"/>
    </xf>
    <xf numFmtId="0" fontId="75" fillId="2" borderId="0" xfId="0" applyFont="1" applyFill="1"/>
    <xf numFmtId="0" fontId="80" fillId="2" borderId="0" xfId="0" applyFont="1" applyFill="1" applyAlignment="1">
      <alignment vertical="center"/>
    </xf>
    <xf numFmtId="0" fontId="17" fillId="2" borderId="0" xfId="0" applyFont="1" applyFill="1" applyAlignment="1">
      <alignment horizontal="right" vertical="center" wrapText="1"/>
    </xf>
    <xf numFmtId="0" fontId="80" fillId="2" borderId="0" xfId="0" applyFont="1" applyFill="1" applyAlignment="1">
      <alignment horizontal="left"/>
    </xf>
    <xf numFmtId="0" fontId="90" fillId="2" borderId="0" xfId="0" applyFont="1" applyFill="1" applyAlignment="1">
      <alignment horizontal="left" vertical="center" wrapText="1" indent="1"/>
    </xf>
    <xf numFmtId="0" fontId="80" fillId="2" borderId="0" xfId="0" applyFont="1" applyFill="1" applyAlignment="1">
      <alignment horizontal="left" vertical="center"/>
    </xf>
    <xf numFmtId="0" fontId="76" fillId="4" borderId="0" xfId="0" applyFont="1" applyFill="1"/>
    <xf numFmtId="0" fontId="78" fillId="4" borderId="0" xfId="0" applyFont="1" applyFill="1" applyAlignment="1">
      <alignment horizontal="center" vertical="center" wrapText="1"/>
    </xf>
    <xf numFmtId="0" fontId="32" fillId="4" borderId="0" xfId="0" applyFont="1" applyFill="1" applyAlignment="1">
      <alignment horizontal="center" vertical="center" wrapText="1"/>
    </xf>
    <xf numFmtId="0" fontId="92" fillId="7" borderId="0" xfId="0" applyFont="1" applyFill="1" applyAlignment="1">
      <alignment vertical="center"/>
    </xf>
    <xf numFmtId="4" fontId="51" fillId="7" borderId="3" xfId="0" applyNumberFormat="1" applyFont="1" applyFill="1" applyBorder="1" applyAlignment="1">
      <alignment horizontal="right" vertical="center" wrapText="1"/>
    </xf>
    <xf numFmtId="0" fontId="2" fillId="2" borderId="3" xfId="0" applyFont="1" applyFill="1" applyBorder="1" applyAlignment="1">
      <alignment horizontal="left" vertical="top" wrapText="1" indent="1"/>
    </xf>
    <xf numFmtId="4" fontId="2" fillId="2" borderId="3" xfId="0" applyNumberFormat="1" applyFont="1" applyFill="1" applyBorder="1" applyAlignment="1">
      <alignment horizontal="right" vertical="center" wrapText="1" indent="1"/>
    </xf>
    <xf numFmtId="166" fontId="2" fillId="2" borderId="3" xfId="0" applyNumberFormat="1" applyFont="1" applyFill="1" applyBorder="1" applyAlignment="1">
      <alignment horizontal="right" vertical="center" wrapText="1"/>
    </xf>
    <xf numFmtId="4" fontId="79" fillId="2" borderId="3" xfId="0" applyNumberFormat="1" applyFont="1" applyFill="1" applyBorder="1" applyAlignment="1">
      <alignment horizontal="right" vertical="center"/>
    </xf>
    <xf numFmtId="4" fontId="2" fillId="2" borderId="3" xfId="0" applyNumberFormat="1" applyFont="1" applyFill="1" applyBorder="1" applyAlignment="1">
      <alignment horizontal="right" vertical="center"/>
    </xf>
    <xf numFmtId="4" fontId="53" fillId="2" borderId="3" xfId="0" applyNumberFormat="1" applyFont="1" applyFill="1" applyBorder="1" applyAlignment="1">
      <alignment horizontal="right" vertical="center"/>
    </xf>
    <xf numFmtId="4" fontId="77" fillId="7" borderId="3" xfId="0" applyNumberFormat="1" applyFont="1" applyFill="1" applyBorder="1" applyAlignment="1">
      <alignment horizontal="right" vertical="center" wrapText="1"/>
    </xf>
    <xf numFmtId="4" fontId="2" fillId="2" borderId="3" xfId="0" applyNumberFormat="1" applyFont="1" applyFill="1" applyBorder="1" applyAlignment="1">
      <alignment horizontal="right" vertical="top" wrapText="1" indent="1"/>
    </xf>
    <xf numFmtId="4" fontId="2" fillId="2" borderId="3" xfId="0" applyNumberFormat="1" applyFont="1" applyFill="1" applyBorder="1" applyAlignment="1">
      <alignment horizontal="right" vertical="center" wrapText="1"/>
    </xf>
    <xf numFmtId="4" fontId="3" fillId="7" borderId="0" xfId="0" applyNumberFormat="1" applyFont="1" applyFill="1" applyAlignment="1">
      <alignment horizontal="right" vertical="top" wrapText="1"/>
    </xf>
    <xf numFmtId="4" fontId="1" fillId="2" borderId="0" xfId="0" applyNumberFormat="1" applyFont="1" applyFill="1"/>
    <xf numFmtId="0" fontId="73" fillId="0" borderId="0" xfId="0" applyFont="1" applyAlignment="1">
      <alignment horizontal="left" vertical="center"/>
    </xf>
    <xf numFmtId="4" fontId="51" fillId="7" borderId="31" xfId="0" applyNumberFormat="1" applyFont="1" applyFill="1" applyBorder="1" applyAlignment="1">
      <alignment horizontal="right" vertical="center" wrapText="1"/>
    </xf>
    <xf numFmtId="166" fontId="2" fillId="2" borderId="31" xfId="0" applyNumberFormat="1" applyFont="1" applyFill="1" applyBorder="1" applyAlignment="1">
      <alignment horizontal="right" vertical="center" wrapText="1"/>
    </xf>
    <xf numFmtId="4" fontId="79" fillId="2" borderId="31" xfId="0" applyNumberFormat="1" applyFont="1" applyFill="1" applyBorder="1" applyAlignment="1">
      <alignment horizontal="right" vertical="center"/>
    </xf>
    <xf numFmtId="4" fontId="29" fillId="7" borderId="41" xfId="0" applyNumberFormat="1" applyFont="1" applyFill="1" applyBorder="1" applyAlignment="1">
      <alignment horizontal="right" vertical="top" wrapText="1"/>
    </xf>
    <xf numFmtId="0" fontId="29" fillId="7" borderId="41" xfId="0" applyFont="1" applyFill="1" applyBorder="1" applyAlignment="1">
      <alignment horizontal="left" vertical="top" wrapText="1"/>
    </xf>
    <xf numFmtId="4" fontId="29" fillId="7" borderId="41" xfId="0" applyNumberFormat="1" applyFont="1" applyFill="1" applyBorder="1" applyAlignment="1">
      <alignment vertical="top"/>
    </xf>
    <xf numFmtId="4" fontId="98" fillId="7" borderId="41" xfId="0" applyNumberFormat="1" applyFont="1" applyFill="1" applyBorder="1" applyAlignment="1">
      <alignment vertical="top"/>
    </xf>
    <xf numFmtId="4" fontId="29" fillId="7" borderId="41" xfId="0" applyNumberFormat="1" applyFont="1" applyFill="1" applyBorder="1" applyAlignment="1">
      <alignment horizontal="right" vertical="top"/>
    </xf>
    <xf numFmtId="0" fontId="30" fillId="4" borderId="3" xfId="0" applyFont="1" applyFill="1" applyBorder="1" applyAlignment="1">
      <alignment horizontal="center" vertical="center" wrapText="1"/>
    </xf>
    <xf numFmtId="0" fontId="86" fillId="7" borderId="0" xfId="0" applyFont="1" applyFill="1"/>
    <xf numFmtId="0" fontId="79" fillId="2" borderId="0" xfId="0" applyFont="1" applyFill="1"/>
    <xf numFmtId="0" fontId="79" fillId="0" borderId="0" xfId="0" applyFont="1"/>
    <xf numFmtId="0" fontId="75" fillId="0" borderId="0" xfId="0" applyFont="1"/>
    <xf numFmtId="0" fontId="4" fillId="5" borderId="0" xfId="0" applyFont="1" applyFill="1" applyAlignment="1">
      <alignment horizontal="left" vertical="center"/>
    </xf>
    <xf numFmtId="0" fontId="101" fillId="7" borderId="0" xfId="0" applyFont="1" applyFill="1"/>
    <xf numFmtId="4" fontId="65" fillId="7" borderId="0" xfId="0" applyNumberFormat="1" applyFont="1" applyFill="1" applyAlignment="1">
      <alignment horizontal="right" vertical="center"/>
    </xf>
    <xf numFmtId="4" fontId="65" fillId="9" borderId="3" xfId="0" applyNumberFormat="1" applyFont="1" applyFill="1" applyBorder="1" applyAlignment="1" applyProtection="1">
      <alignment vertical="center"/>
      <protection locked="0"/>
    </xf>
    <xf numFmtId="0" fontId="54" fillId="0" borderId="0" xfId="0" applyFont="1" applyAlignment="1">
      <alignment horizontal="center"/>
    </xf>
    <xf numFmtId="0" fontId="28" fillId="5" borderId="0" xfId="0" applyFont="1" applyFill="1" applyAlignment="1">
      <alignment vertical="center"/>
    </xf>
    <xf numFmtId="0" fontId="103" fillId="7" borderId="0" xfId="0" applyFont="1" applyFill="1" applyAlignment="1">
      <alignment horizontal="left" vertical="center"/>
    </xf>
    <xf numFmtId="0" fontId="5" fillId="5" borderId="0" xfId="0" applyFont="1" applyFill="1" applyAlignment="1">
      <alignment horizontal="left" vertical="center"/>
    </xf>
    <xf numFmtId="0" fontId="104" fillId="7" borderId="0" xfId="0" applyFont="1" applyFill="1" applyAlignment="1">
      <alignment vertical="center"/>
    </xf>
    <xf numFmtId="4" fontId="1" fillId="7" borderId="3" xfId="0" applyNumberFormat="1" applyFont="1" applyFill="1" applyBorder="1"/>
    <xf numFmtId="4" fontId="3" fillId="7" borderId="3" xfId="0" applyNumberFormat="1" applyFont="1" applyFill="1" applyBorder="1"/>
    <xf numFmtId="4" fontId="1" fillId="7" borderId="42" xfId="0" applyNumberFormat="1" applyFont="1" applyFill="1" applyBorder="1"/>
    <xf numFmtId="4" fontId="1" fillId="7" borderId="3" xfId="0" applyNumberFormat="1" applyFont="1" applyFill="1" applyBorder="1" applyAlignment="1">
      <alignment vertical="center"/>
    </xf>
    <xf numFmtId="4" fontId="1" fillId="7" borderId="42" xfId="0" applyNumberFormat="1" applyFont="1" applyFill="1" applyBorder="1" applyAlignment="1">
      <alignment vertical="center"/>
    </xf>
    <xf numFmtId="4" fontId="3" fillId="7" borderId="0" xfId="0" applyNumberFormat="1" applyFont="1" applyFill="1" applyAlignment="1">
      <alignment vertical="center"/>
    </xf>
    <xf numFmtId="0" fontId="105" fillId="2" borderId="0" xfId="0" applyFont="1" applyFill="1"/>
    <xf numFmtId="0" fontId="15" fillId="2" borderId="0" xfId="0" applyFont="1" applyFill="1" applyAlignment="1">
      <alignment horizontal="right" vertical="top" wrapText="1"/>
    </xf>
    <xf numFmtId="4" fontId="86" fillId="2" borderId="0" xfId="0" applyNumberFormat="1" applyFont="1" applyFill="1" applyAlignment="1">
      <alignment vertical="center"/>
    </xf>
    <xf numFmtId="4" fontId="15" fillId="2" borderId="0" xfId="0" applyNumberFormat="1" applyFont="1" applyFill="1" applyAlignment="1">
      <alignment vertical="center"/>
    </xf>
    <xf numFmtId="0" fontId="86" fillId="2" borderId="0" xfId="0" applyFont="1" applyFill="1"/>
    <xf numFmtId="0" fontId="79" fillId="7" borderId="0" xfId="0" applyFont="1" applyFill="1"/>
    <xf numFmtId="0" fontId="64" fillId="6" borderId="0" xfId="0" applyFont="1" applyFill="1" applyAlignment="1">
      <alignment horizontal="left" vertical="center" indent="1"/>
    </xf>
    <xf numFmtId="0" fontId="107" fillId="4" borderId="0" xfId="0" applyFont="1" applyFill="1" applyAlignment="1">
      <alignment vertical="center"/>
    </xf>
    <xf numFmtId="0" fontId="106" fillId="4" borderId="0" xfId="0" applyFont="1" applyFill="1"/>
    <xf numFmtId="0" fontId="109" fillId="7" borderId="0" xfId="3" applyFill="1"/>
    <xf numFmtId="0" fontId="40" fillId="0" borderId="0" xfId="0" applyFont="1" applyAlignment="1">
      <alignment horizontal="left" vertical="center"/>
    </xf>
    <xf numFmtId="0" fontId="35" fillId="2" borderId="0" xfId="0" applyFont="1" applyFill="1" applyAlignment="1">
      <alignment horizontal="right"/>
    </xf>
    <xf numFmtId="0" fontId="37" fillId="2" borderId="0" xfId="0" applyFont="1" applyFill="1" applyAlignment="1">
      <alignment horizontal="right" vertical="center"/>
    </xf>
    <xf numFmtId="0" fontId="39" fillId="2" borderId="0" xfId="0" applyFont="1" applyFill="1" applyAlignment="1">
      <alignment horizontal="right"/>
    </xf>
    <xf numFmtId="0" fontId="42" fillId="2" borderId="0" xfId="0" applyFont="1" applyFill="1" applyAlignment="1">
      <alignment horizontal="center" wrapText="1"/>
    </xf>
    <xf numFmtId="0" fontId="42" fillId="2" borderId="0" xfId="0" applyFont="1" applyFill="1" applyAlignment="1">
      <alignment horizontal="center" vertical="center" wrapText="1"/>
    </xf>
    <xf numFmtId="166" fontId="44" fillId="2" borderId="0" xfId="0" applyNumberFormat="1" applyFont="1" applyFill="1" applyAlignment="1">
      <alignment horizontal="right" vertical="center" wrapText="1"/>
    </xf>
    <xf numFmtId="10" fontId="47" fillId="2" borderId="0" xfId="1" applyNumberFormat="1" applyFont="1" applyFill="1" applyBorder="1" applyAlignment="1">
      <alignment horizontal="right" vertical="center" wrapText="1"/>
    </xf>
    <xf numFmtId="4" fontId="45" fillId="2" borderId="0" xfId="0" applyNumberFormat="1" applyFont="1" applyFill="1" applyAlignment="1">
      <alignment horizontal="right" vertical="center" wrapText="1"/>
    </xf>
    <xf numFmtId="166" fontId="50" fillId="2" borderId="0" xfId="0" applyNumberFormat="1" applyFont="1" applyFill="1" applyAlignment="1">
      <alignment horizontal="right" vertical="center" wrapText="1"/>
    </xf>
    <xf numFmtId="0" fontId="0" fillId="2" borderId="0" xfId="0" applyFill="1" applyAlignment="1">
      <alignment vertical="center"/>
    </xf>
    <xf numFmtId="0" fontId="40" fillId="2" borderId="0" xfId="0" applyFont="1" applyFill="1" applyAlignment="1">
      <alignment horizontal="left" vertical="center"/>
    </xf>
    <xf numFmtId="0" fontId="42" fillId="0" borderId="0" xfId="0" applyFont="1" applyAlignment="1">
      <alignment horizontal="center" vertical="center"/>
    </xf>
    <xf numFmtId="0" fontId="42" fillId="0" borderId="0" xfId="0" applyFont="1" applyAlignment="1">
      <alignment horizontal="center" vertical="center" wrapText="1"/>
    </xf>
    <xf numFmtId="0" fontId="34" fillId="0" borderId="0" xfId="0" applyFont="1" applyAlignment="1">
      <alignment horizontal="center" vertical="center"/>
    </xf>
    <xf numFmtId="0" fontId="34" fillId="0" borderId="0" xfId="0" applyFont="1" applyAlignment="1">
      <alignment horizontal="center"/>
    </xf>
    <xf numFmtId="0" fontId="64" fillId="0" borderId="0" xfId="0" applyFont="1"/>
    <xf numFmtId="0" fontId="0" fillId="0" borderId="0" xfId="0" applyAlignment="1">
      <alignment horizontal="right" vertical="center"/>
    </xf>
    <xf numFmtId="0" fontId="0" fillId="0" borderId="0" xfId="0" applyAlignment="1">
      <alignment horizontal="right"/>
    </xf>
    <xf numFmtId="4" fontId="59" fillId="6" borderId="3" xfId="0" applyNumberFormat="1" applyFont="1" applyFill="1" applyBorder="1" applyAlignment="1" applyProtection="1">
      <alignment horizontal="right" vertical="center" wrapText="1"/>
      <protection locked="0"/>
    </xf>
    <xf numFmtId="0" fontId="111" fillId="0" borderId="0" xfId="0" applyFont="1" applyAlignment="1">
      <alignment horizontal="right" vertical="center"/>
    </xf>
    <xf numFmtId="0" fontId="114" fillId="0" borderId="0" xfId="0" applyFont="1" applyAlignment="1">
      <alignment horizontal="right"/>
    </xf>
    <xf numFmtId="166" fontId="59" fillId="2" borderId="3" xfId="0" applyNumberFormat="1" applyFont="1" applyFill="1" applyBorder="1" applyAlignment="1">
      <alignment horizontal="right" vertical="center" wrapText="1"/>
    </xf>
    <xf numFmtId="0" fontId="115" fillId="0" borderId="0" xfId="0" applyFont="1" applyAlignment="1">
      <alignment horizontal="right"/>
    </xf>
    <xf numFmtId="0" fontId="114" fillId="0" borderId="0" xfId="0" applyFont="1" applyAlignment="1">
      <alignment horizontal="left"/>
    </xf>
    <xf numFmtId="0" fontId="116" fillId="0" borderId="0" xfId="0" applyFont="1" applyAlignment="1">
      <alignment vertical="center" wrapText="1"/>
    </xf>
    <xf numFmtId="41" fontId="0" fillId="0" borderId="0" xfId="0" applyNumberFormat="1"/>
    <xf numFmtId="0" fontId="116" fillId="8" borderId="13" xfId="0" applyFont="1" applyFill="1" applyBorder="1" applyAlignment="1">
      <alignment horizontal="center" vertical="center" wrapText="1"/>
    </xf>
    <xf numFmtId="0" fontId="116" fillId="8" borderId="14" xfId="0" applyFont="1" applyFill="1" applyBorder="1" applyAlignment="1">
      <alignment horizontal="center" vertical="center" wrapText="1"/>
    </xf>
    <xf numFmtId="0" fontId="116" fillId="8" borderId="15" xfId="0" applyFont="1" applyFill="1" applyBorder="1" applyAlignment="1">
      <alignment horizontal="center" vertical="center" wrapText="1"/>
    </xf>
    <xf numFmtId="41" fontId="34" fillId="0" borderId="0" xfId="0" applyNumberFormat="1" applyFont="1" applyAlignment="1">
      <alignment horizontal="center" vertical="center"/>
    </xf>
    <xf numFmtId="9" fontId="59" fillId="6" borderId="3" xfId="1" applyFont="1" applyFill="1" applyBorder="1" applyAlignment="1" applyProtection="1">
      <alignment horizontal="center" vertical="center" wrapText="1"/>
      <protection locked="0"/>
    </xf>
    <xf numFmtId="0" fontId="0" fillId="6" borderId="3" xfId="0" applyFill="1" applyBorder="1" applyProtection="1">
      <protection locked="0"/>
    </xf>
    <xf numFmtId="41" fontId="0" fillId="0" borderId="0" xfId="0" applyNumberFormat="1" applyAlignment="1">
      <alignment vertical="center"/>
    </xf>
    <xf numFmtId="4" fontId="59" fillId="0" borderId="22" xfId="0" applyNumberFormat="1" applyFont="1" applyBorder="1" applyAlignment="1">
      <alignment horizontal="right" vertical="center" wrapText="1"/>
    </xf>
    <xf numFmtId="166" fontId="117" fillId="2" borderId="3" xfId="0" applyNumberFormat="1" applyFont="1" applyFill="1" applyBorder="1" applyAlignment="1">
      <alignment horizontal="right" vertical="center" wrapText="1"/>
    </xf>
    <xf numFmtId="4" fontId="117" fillId="7" borderId="3" xfId="0" applyNumberFormat="1" applyFont="1" applyFill="1" applyBorder="1" applyAlignment="1">
      <alignment horizontal="right" vertical="center" wrapText="1"/>
    </xf>
    <xf numFmtId="0" fontId="118" fillId="0" borderId="0" xfId="0" applyFont="1" applyAlignment="1">
      <alignment vertical="center"/>
    </xf>
    <xf numFmtId="0" fontId="70" fillId="0" borderId="0" xfId="0" applyFont="1" applyAlignment="1">
      <alignment vertical="top"/>
    </xf>
    <xf numFmtId="0" fontId="110" fillId="0" borderId="0" xfId="0" applyFont="1" applyAlignment="1">
      <alignment horizontal="right" vertical="center"/>
    </xf>
    <xf numFmtId="0" fontId="64" fillId="0" borderId="0" xfId="0" applyFont="1" applyAlignment="1">
      <alignment horizontal="right"/>
    </xf>
    <xf numFmtId="1" fontId="59" fillId="6" borderId="3" xfId="0" applyNumberFormat="1" applyFont="1" applyFill="1" applyBorder="1" applyAlignment="1" applyProtection="1">
      <alignment horizontal="right" vertical="center" wrapText="1"/>
      <protection locked="0"/>
    </xf>
    <xf numFmtId="0" fontId="17" fillId="2" borderId="0" xfId="0" applyFont="1" applyFill="1" applyAlignment="1">
      <alignment horizontal="right" vertical="center" wrapText="1"/>
    </xf>
    <xf numFmtId="0" fontId="27" fillId="4" borderId="0" xfId="0" applyFont="1" applyFill="1" applyAlignment="1">
      <alignment horizontal="center"/>
    </xf>
    <xf numFmtId="0" fontId="30" fillId="4" borderId="0" xfId="0" applyFont="1" applyFill="1" applyAlignment="1">
      <alignment horizontal="center" vertical="center" wrapText="1"/>
    </xf>
    <xf numFmtId="0" fontId="30" fillId="4" borderId="2"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1" fillId="6" borderId="7" xfId="0" applyFont="1" applyFill="1" applyBorder="1" applyAlignment="1" applyProtection="1">
      <alignment horizontal="left"/>
      <protection locked="0"/>
    </xf>
    <xf numFmtId="0" fontId="1" fillId="6" borderId="8" xfId="0" applyFont="1" applyFill="1" applyBorder="1" applyAlignment="1" applyProtection="1">
      <alignment horizontal="left"/>
      <protection locked="0"/>
    </xf>
    <xf numFmtId="0" fontId="1" fillId="6" borderId="9" xfId="0" applyFont="1" applyFill="1" applyBorder="1" applyAlignment="1" applyProtection="1">
      <alignment horizontal="left"/>
      <protection locked="0"/>
    </xf>
    <xf numFmtId="0" fontId="1" fillId="6" borderId="7" xfId="0" applyFont="1" applyFill="1" applyBorder="1" applyAlignment="1" applyProtection="1">
      <alignment horizontal="center"/>
      <protection locked="0"/>
    </xf>
    <xf numFmtId="0" fontId="1" fillId="6" borderId="9" xfId="0" applyFont="1" applyFill="1" applyBorder="1" applyAlignment="1" applyProtection="1">
      <alignment horizontal="center"/>
      <protection locked="0"/>
    </xf>
    <xf numFmtId="0" fontId="27" fillId="4" borderId="0" xfId="0" applyFont="1" applyFill="1" applyAlignment="1">
      <alignment horizontal="center" vertical="center"/>
    </xf>
    <xf numFmtId="0" fontId="1" fillId="6" borderId="3" xfId="0" applyFont="1" applyFill="1" applyBorder="1" applyAlignment="1" applyProtection="1">
      <alignment horizontal="center"/>
      <protection locked="0"/>
    </xf>
    <xf numFmtId="0" fontId="1" fillId="6" borderId="4" xfId="0" applyFont="1" applyFill="1" applyBorder="1" applyAlignment="1" applyProtection="1">
      <alignment horizontal="center"/>
      <protection locked="0"/>
    </xf>
    <xf numFmtId="0" fontId="1" fillId="6" borderId="5" xfId="0" applyFont="1" applyFill="1" applyBorder="1" applyAlignment="1" applyProtection="1">
      <alignment horizontal="center"/>
      <protection locked="0"/>
    </xf>
    <xf numFmtId="0" fontId="27" fillId="4" borderId="10" xfId="0" applyFont="1" applyFill="1" applyBorder="1" applyAlignment="1">
      <alignment horizontal="center" vertical="center"/>
    </xf>
    <xf numFmtId="0" fontId="30" fillId="4" borderId="0" xfId="0" applyFont="1" applyFill="1" applyAlignment="1">
      <alignment horizontal="left" vertical="top" wrapText="1"/>
    </xf>
    <xf numFmtId="164" fontId="15" fillId="7" borderId="0" xfId="0" applyNumberFormat="1" applyFont="1" applyFill="1" applyAlignment="1">
      <alignment horizontal="left"/>
    </xf>
    <xf numFmtId="0" fontId="30" fillId="4" borderId="32" xfId="2" applyFont="1" applyFill="1" applyBorder="1" applyAlignment="1">
      <alignment horizontal="center" vertical="center" wrapText="1"/>
    </xf>
    <xf numFmtId="0" fontId="60" fillId="0" borderId="53" xfId="2" applyFont="1" applyBorder="1" applyAlignment="1">
      <alignment horizontal="left" vertical="top" wrapText="1"/>
    </xf>
    <xf numFmtId="0" fontId="60" fillId="0" borderId="54" xfId="2" applyFont="1" applyBorder="1" applyAlignment="1">
      <alignment horizontal="left" vertical="top" wrapText="1"/>
    </xf>
    <xf numFmtId="0" fontId="58" fillId="7" borderId="49" xfId="2" applyFont="1" applyFill="1" applyBorder="1" applyAlignment="1">
      <alignment horizontal="center" vertical="center"/>
    </xf>
    <xf numFmtId="0" fontId="58" fillId="7" borderId="50" xfId="2" applyFont="1" applyFill="1" applyBorder="1" applyAlignment="1">
      <alignment horizontal="center" vertical="center"/>
    </xf>
    <xf numFmtId="0" fontId="110" fillId="7" borderId="0" xfId="0" applyFont="1" applyFill="1" applyAlignment="1">
      <alignment horizontal="left" vertical="center"/>
    </xf>
    <xf numFmtId="0" fontId="110" fillId="7" borderId="0" xfId="0" applyFont="1" applyFill="1" applyAlignment="1">
      <alignment horizontal="left" vertical="center" wrapText="1"/>
    </xf>
    <xf numFmtId="0" fontId="72" fillId="2" borderId="0" xfId="0" applyFont="1" applyFill="1" applyAlignment="1">
      <alignment horizontal="right" vertical="top" wrapText="1"/>
    </xf>
    <xf numFmtId="0" fontId="30" fillId="4" borderId="33" xfId="2" applyFont="1" applyFill="1" applyBorder="1" applyAlignment="1">
      <alignment horizontal="center" vertical="center" wrapText="1"/>
    </xf>
    <xf numFmtId="0" fontId="60" fillId="0" borderId="66" xfId="2" applyFont="1" applyBorder="1" applyAlignment="1">
      <alignment horizontal="left" vertical="top" wrapText="1"/>
    </xf>
    <xf numFmtId="0" fontId="60" fillId="0" borderId="67" xfId="2" applyFont="1" applyBorder="1" applyAlignment="1">
      <alignment horizontal="left" vertical="top" wrapText="1"/>
    </xf>
    <xf numFmtId="0" fontId="60" fillId="0" borderId="58" xfId="2" applyFont="1" applyBorder="1" applyAlignment="1">
      <alignment horizontal="left" vertical="top" wrapText="1"/>
    </xf>
    <xf numFmtId="0" fontId="60" fillId="0" borderId="56" xfId="2" applyFont="1" applyBorder="1" applyAlignment="1">
      <alignment horizontal="left" vertical="top" wrapText="1"/>
    </xf>
    <xf numFmtId="0" fontId="60" fillId="0" borderId="68" xfId="2" applyFont="1" applyBorder="1" applyAlignment="1">
      <alignment horizontal="left" vertical="top" wrapText="1"/>
    </xf>
    <xf numFmtId="0" fontId="58" fillId="7" borderId="64" xfId="2" applyFont="1" applyFill="1" applyBorder="1" applyAlignment="1">
      <alignment horizontal="left" vertical="center" wrapText="1"/>
    </xf>
    <xf numFmtId="0" fontId="58" fillId="7" borderId="49" xfId="2" applyFont="1" applyFill="1" applyBorder="1" applyAlignment="1">
      <alignment horizontal="left" vertical="center" wrapText="1"/>
    </xf>
    <xf numFmtId="0" fontId="58" fillId="7" borderId="65" xfId="2" applyFont="1" applyFill="1" applyBorder="1" applyAlignment="1">
      <alignment horizontal="left" vertical="center" wrapText="1"/>
    </xf>
    <xf numFmtId="0" fontId="58" fillId="7" borderId="64" xfId="2" applyFont="1" applyFill="1" applyBorder="1" applyAlignment="1">
      <alignment horizontal="left" wrapText="1"/>
    </xf>
    <xf numFmtId="0" fontId="58" fillId="7" borderId="49" xfId="2" applyFont="1" applyFill="1" applyBorder="1" applyAlignment="1">
      <alignment horizontal="left" wrapText="1"/>
    </xf>
    <xf numFmtId="0" fontId="58" fillId="7" borderId="49" xfId="2" applyFont="1" applyFill="1" applyBorder="1" applyAlignment="1">
      <alignment horizontal="left" vertical="center"/>
    </xf>
    <xf numFmtId="0" fontId="24" fillId="7" borderId="0" xfId="0" applyFont="1" applyFill="1" applyAlignment="1">
      <alignment horizontal="left" vertical="center" wrapText="1"/>
    </xf>
    <xf numFmtId="0" fontId="24" fillId="2" borderId="0" xfId="0" applyFont="1" applyFill="1" applyAlignment="1">
      <alignment horizontal="left" wrapText="1" indent="2"/>
    </xf>
    <xf numFmtId="0" fontId="65" fillId="7" borderId="0" xfId="0" applyFont="1" applyFill="1" applyAlignment="1">
      <alignment horizontal="right" vertical="center" indent="3"/>
    </xf>
    <xf numFmtId="0" fontId="65" fillId="7" borderId="40" xfId="0" applyFont="1" applyFill="1" applyBorder="1" applyAlignment="1">
      <alignment horizontal="right" vertical="center" indent="3"/>
    </xf>
    <xf numFmtId="164" fontId="65" fillId="7" borderId="0" xfId="0" applyNumberFormat="1" applyFont="1" applyFill="1" applyAlignment="1">
      <alignment horizontal="left"/>
    </xf>
    <xf numFmtId="0" fontId="102" fillId="7" borderId="0" xfId="0" applyFont="1" applyFill="1" applyAlignment="1">
      <alignment horizontal="left" vertical="center" wrapText="1" indent="2"/>
    </xf>
    <xf numFmtId="0" fontId="69" fillId="7" borderId="0" xfId="0" applyFont="1" applyFill="1" applyAlignment="1">
      <alignment horizontal="left" vertical="center"/>
    </xf>
    <xf numFmtId="0" fontId="30" fillId="4" borderId="34" xfId="2" applyFont="1" applyFill="1" applyBorder="1" applyAlignment="1">
      <alignment horizontal="center" vertical="center" wrapText="1"/>
    </xf>
    <xf numFmtId="0" fontId="30" fillId="4" borderId="35" xfId="2"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0" xfId="0" applyFont="1" applyFill="1" applyAlignment="1">
      <alignment horizontal="center" vertical="center"/>
    </xf>
    <xf numFmtId="0" fontId="90" fillId="2" borderId="0" xfId="0" applyFont="1" applyFill="1" applyAlignment="1">
      <alignment horizontal="left" vertical="center" wrapText="1"/>
    </xf>
    <xf numFmtId="0" fontId="73" fillId="0" borderId="0" xfId="0" applyFont="1" applyAlignment="1">
      <alignment horizontal="left" vertical="center"/>
    </xf>
    <xf numFmtId="0" fontId="89" fillId="7" borderId="16" xfId="0" applyFont="1" applyFill="1" applyBorder="1" applyAlignment="1">
      <alignment horizontal="left" vertical="center" wrapText="1"/>
    </xf>
    <xf numFmtId="0" fontId="89" fillId="7" borderId="47" xfId="0" applyFont="1" applyFill="1" applyBorder="1" applyAlignment="1">
      <alignment horizontal="left" vertical="center" wrapText="1"/>
    </xf>
    <xf numFmtId="0" fontId="89" fillId="7" borderId="4" xfId="0" applyFont="1" applyFill="1" applyBorder="1" applyAlignment="1">
      <alignment horizontal="left" vertical="top" wrapText="1"/>
    </xf>
    <xf numFmtId="0" fontId="89" fillId="7" borderId="5" xfId="0" applyFont="1" applyFill="1" applyBorder="1" applyAlignment="1">
      <alignment horizontal="left" vertical="top" wrapText="1"/>
    </xf>
    <xf numFmtId="0" fontId="3" fillId="7" borderId="41" xfId="0" applyFont="1" applyFill="1" applyBorder="1" applyAlignment="1">
      <alignment horizontal="right" vertical="top" wrapText="1"/>
    </xf>
    <xf numFmtId="0" fontId="91" fillId="7" borderId="10" xfId="0" applyFont="1" applyFill="1" applyBorder="1" applyAlignment="1">
      <alignment horizontal="center" vertical="center"/>
    </xf>
    <xf numFmtId="0" fontId="58" fillId="7" borderId="16" xfId="0" applyFont="1" applyFill="1" applyBorder="1" applyAlignment="1">
      <alignment horizontal="left" vertical="top" wrapText="1"/>
    </xf>
    <xf numFmtId="0" fontId="58" fillId="7" borderId="47" xfId="0" applyFont="1" applyFill="1" applyBorder="1" applyAlignment="1">
      <alignment horizontal="left" vertical="top" wrapText="1"/>
    </xf>
    <xf numFmtId="0" fontId="89" fillId="7" borderId="0" xfId="0" applyFont="1" applyFill="1" applyAlignment="1">
      <alignment horizontal="left" vertical="center" wrapText="1"/>
    </xf>
    <xf numFmtId="0" fontId="89" fillId="7" borderId="40" xfId="0" applyFont="1" applyFill="1" applyBorder="1" applyAlignment="1">
      <alignment horizontal="left" vertical="center" wrapText="1"/>
    </xf>
    <xf numFmtId="0" fontId="30" fillId="4" borderId="4"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5" xfId="0" applyFont="1" applyFill="1" applyBorder="1" applyAlignment="1">
      <alignment horizontal="center" vertical="center" wrapText="1"/>
    </xf>
    <xf numFmtId="0" fontId="100" fillId="7" borderId="0" xfId="0" applyFont="1" applyFill="1" applyAlignment="1">
      <alignment horizontal="center" wrapText="1"/>
    </xf>
    <xf numFmtId="0" fontId="2" fillId="7" borderId="0" xfId="0" applyFont="1" applyFill="1"/>
    <xf numFmtId="0" fontId="3" fillId="7" borderId="4" xfId="0" applyFont="1" applyFill="1" applyBorder="1" applyAlignment="1">
      <alignment horizontal="left" vertical="center"/>
    </xf>
    <xf numFmtId="0" fontId="3" fillId="7" borderId="11" xfId="0" applyFont="1" applyFill="1" applyBorder="1" applyAlignment="1">
      <alignment horizontal="left" vertical="center"/>
    </xf>
    <xf numFmtId="0" fontId="3" fillId="7" borderId="5" xfId="0" applyFont="1" applyFill="1" applyBorder="1" applyAlignment="1">
      <alignment horizontal="left" vertical="center"/>
    </xf>
    <xf numFmtId="0" fontId="3" fillId="7" borderId="4" xfId="0" applyFont="1" applyFill="1" applyBorder="1" applyAlignment="1">
      <alignment horizontal="left" vertical="center" wrapText="1"/>
    </xf>
    <xf numFmtId="0" fontId="3" fillId="7" borderId="11" xfId="0" applyFont="1" applyFill="1" applyBorder="1" applyAlignment="1">
      <alignment horizontal="left" vertical="center" wrapText="1"/>
    </xf>
    <xf numFmtId="0" fontId="3" fillId="7" borderId="5" xfId="0" applyFont="1" applyFill="1" applyBorder="1" applyAlignment="1">
      <alignment horizontal="left" vertical="center" wrapText="1"/>
    </xf>
    <xf numFmtId="0" fontId="3" fillId="7" borderId="0" xfId="0" applyFont="1" applyFill="1" applyAlignment="1">
      <alignment horizontal="right" vertical="center" wrapText="1"/>
    </xf>
    <xf numFmtId="0" fontId="42" fillId="8" borderId="3" xfId="0" applyFont="1" applyFill="1" applyBorder="1" applyAlignment="1">
      <alignment horizontal="left" vertical="center"/>
    </xf>
    <xf numFmtId="0" fontId="42" fillId="8" borderId="12" xfId="0" applyFont="1" applyFill="1" applyBorder="1" applyAlignment="1">
      <alignment horizontal="center" vertical="center" wrapText="1"/>
    </xf>
    <xf numFmtId="0" fontId="42" fillId="8" borderId="13" xfId="0" applyFont="1" applyFill="1" applyBorder="1" applyAlignment="1">
      <alignment horizontal="center" vertical="center" wrapText="1"/>
    </xf>
    <xf numFmtId="0" fontId="50" fillId="7" borderId="3" xfId="0" applyFont="1" applyFill="1" applyBorder="1" applyAlignment="1">
      <alignment horizontal="left" vertical="top" wrapText="1"/>
    </xf>
    <xf numFmtId="0" fontId="44" fillId="7" borderId="12" xfId="0" applyFont="1" applyFill="1" applyBorder="1" applyAlignment="1">
      <alignment horizontal="left" vertical="top" wrapText="1"/>
    </xf>
    <xf numFmtId="0" fontId="47" fillId="7" borderId="18" xfId="0" applyFont="1" applyFill="1" applyBorder="1" applyAlignment="1">
      <alignment horizontal="left" vertical="top" wrapText="1"/>
    </xf>
    <xf numFmtId="0" fontId="47" fillId="7" borderId="19" xfId="0" applyFont="1" applyFill="1" applyBorder="1" applyAlignment="1">
      <alignment horizontal="left" vertical="top" wrapText="1"/>
    </xf>
    <xf numFmtId="0" fontId="44" fillId="7" borderId="25" xfId="0" applyFont="1" applyFill="1" applyBorder="1" applyAlignment="1">
      <alignment horizontal="left" vertical="top" wrapText="1"/>
    </xf>
    <xf numFmtId="0" fontId="47" fillId="7" borderId="18" xfId="0" applyFont="1" applyFill="1" applyBorder="1" applyAlignment="1">
      <alignment horizontal="left" vertical="center" wrapText="1" indent="1"/>
    </xf>
    <xf numFmtId="0" fontId="47" fillId="7" borderId="19" xfId="0" applyFont="1" applyFill="1" applyBorder="1" applyAlignment="1">
      <alignment horizontal="left" vertical="center" wrapText="1" indent="1"/>
    </xf>
    <xf numFmtId="0" fontId="50" fillId="7" borderId="28" xfId="0" applyFont="1" applyFill="1" applyBorder="1" applyAlignment="1">
      <alignment horizontal="left" vertical="center" wrapText="1"/>
    </xf>
    <xf numFmtId="0" fontId="42" fillId="8" borderId="3" xfId="0" applyFont="1" applyFill="1" applyBorder="1" applyAlignment="1">
      <alignment horizontal="center" vertical="center" wrapText="1"/>
    </xf>
    <xf numFmtId="0" fontId="42" fillId="8" borderId="3" xfId="0" applyFont="1" applyFill="1" applyBorder="1" applyAlignment="1">
      <alignment horizontal="center" vertical="center"/>
    </xf>
    <xf numFmtId="0" fontId="42" fillId="8" borderId="4" xfId="0" applyFont="1" applyFill="1" applyBorder="1" applyAlignment="1">
      <alignment horizontal="center" wrapText="1"/>
    </xf>
    <xf numFmtId="0" fontId="42" fillId="8" borderId="5" xfId="0" applyFont="1" applyFill="1" applyBorder="1" applyAlignment="1">
      <alignment horizontal="center" wrapText="1"/>
    </xf>
    <xf numFmtId="0" fontId="40" fillId="0" borderId="0" xfId="0" applyFont="1" applyAlignment="1">
      <alignment horizontal="left" vertical="center"/>
    </xf>
    <xf numFmtId="0" fontId="97" fillId="6" borderId="43" xfId="2" applyFont="1" applyFill="1" applyBorder="1" applyAlignment="1">
      <alignment horizontal="center"/>
    </xf>
    <xf numFmtId="0" fontId="97" fillId="6" borderId="44" xfId="2" applyFont="1" applyFill="1" applyBorder="1" applyAlignment="1">
      <alignment horizontal="center"/>
    </xf>
    <xf numFmtId="0" fontId="97" fillId="6" borderId="45" xfId="2" applyFont="1" applyFill="1" applyBorder="1" applyAlignment="1">
      <alignment horizontal="center"/>
    </xf>
    <xf numFmtId="0" fontId="95" fillId="6" borderId="43" xfId="2" applyFont="1" applyFill="1" applyBorder="1" applyAlignment="1">
      <alignment horizontal="center"/>
    </xf>
    <xf numFmtId="0" fontId="95" fillId="6" borderId="44" xfId="2" applyFont="1" applyFill="1" applyBorder="1" applyAlignment="1">
      <alignment horizontal="center"/>
    </xf>
    <xf numFmtId="0" fontId="95" fillId="6" borderId="45" xfId="2" applyFont="1" applyFill="1" applyBorder="1" applyAlignment="1">
      <alignment horizontal="center"/>
    </xf>
    <xf numFmtId="0" fontId="116" fillId="8" borderId="70" xfId="0" applyFont="1" applyFill="1" applyBorder="1" applyAlignment="1">
      <alignment horizontal="right" vertical="center" wrapText="1"/>
    </xf>
    <xf numFmtId="0" fontId="116" fillId="8" borderId="11" xfId="0" applyFont="1" applyFill="1" applyBorder="1" applyAlignment="1">
      <alignment horizontal="right" vertical="center" wrapText="1"/>
    </xf>
    <xf numFmtId="0" fontId="116" fillId="8" borderId="5" xfId="0" applyFont="1" applyFill="1" applyBorder="1" applyAlignment="1">
      <alignment horizontal="right" vertical="center" wrapText="1"/>
    </xf>
    <xf numFmtId="0" fontId="26" fillId="2" borderId="0" xfId="0" applyFont="1" applyFill="1" applyAlignment="1">
      <alignment horizontal="right" vertical="top" wrapText="1"/>
    </xf>
    <xf numFmtId="0" fontId="17" fillId="2" borderId="0" xfId="0" applyFont="1" applyFill="1" applyAlignment="1">
      <alignment horizontal="right" vertical="top" wrapText="1"/>
    </xf>
    <xf numFmtId="4" fontId="59" fillId="6" borderId="4" xfId="0" applyNumberFormat="1" applyFont="1" applyFill="1" applyBorder="1" applyAlignment="1" applyProtection="1">
      <alignment horizontal="center" vertical="center" wrapText="1"/>
      <protection locked="0"/>
    </xf>
    <xf numFmtId="4" fontId="59" fillId="6" borderId="5" xfId="0" applyNumberFormat="1" applyFont="1" applyFill="1" applyBorder="1" applyAlignment="1" applyProtection="1">
      <alignment horizontal="center" vertical="center" wrapText="1"/>
      <protection locked="0"/>
    </xf>
    <xf numFmtId="0" fontId="116" fillId="8" borderId="0" xfId="0" applyFont="1" applyFill="1" applyAlignment="1">
      <alignment horizontal="center" vertical="center" wrapText="1"/>
    </xf>
    <xf numFmtId="0" fontId="116" fillId="8" borderId="10" xfId="0" applyFont="1" applyFill="1" applyBorder="1" applyAlignment="1">
      <alignment horizontal="center" vertical="center" wrapText="1"/>
    </xf>
    <xf numFmtId="0" fontId="116" fillId="8" borderId="0" xfId="0" applyFont="1" applyFill="1" applyAlignment="1">
      <alignment horizontal="center" vertical="center"/>
    </xf>
    <xf numFmtId="0" fontId="116" fillId="8" borderId="10" xfId="0" applyFont="1" applyFill="1" applyBorder="1" applyAlignment="1">
      <alignment horizontal="center" vertical="center"/>
    </xf>
    <xf numFmtId="0" fontId="64" fillId="8" borderId="0" xfId="0" applyFont="1" applyFill="1" applyAlignment="1">
      <alignment horizontal="center"/>
    </xf>
    <xf numFmtId="0" fontId="116" fillId="8" borderId="12" xfId="0" applyFont="1" applyFill="1" applyBorder="1" applyAlignment="1">
      <alignment horizontal="center" vertical="center" wrapText="1"/>
    </xf>
    <xf numFmtId="0" fontId="116" fillId="8" borderId="72" xfId="0" applyFont="1" applyFill="1" applyBorder="1" applyAlignment="1">
      <alignment horizontal="center" vertical="center" wrapText="1"/>
    </xf>
    <xf numFmtId="0" fontId="116" fillId="8" borderId="13" xfId="0" applyFont="1" applyFill="1" applyBorder="1" applyAlignment="1">
      <alignment horizontal="center" vertical="center" wrapText="1"/>
    </xf>
    <xf numFmtId="0" fontId="116" fillId="8" borderId="3" xfId="0" applyFont="1" applyFill="1" applyBorder="1" applyAlignment="1">
      <alignment horizontal="center" vertical="center"/>
    </xf>
    <xf numFmtId="0" fontId="116" fillId="8" borderId="4" xfId="0" applyFont="1" applyFill="1" applyBorder="1" applyAlignment="1">
      <alignment horizontal="center" wrapText="1"/>
    </xf>
    <xf numFmtId="0" fontId="116" fillId="8" borderId="11" xfId="0" applyFont="1" applyFill="1" applyBorder="1" applyAlignment="1">
      <alignment horizontal="center" wrapText="1"/>
    </xf>
    <xf numFmtId="0" fontId="116" fillId="8" borderId="5" xfId="0" applyFont="1" applyFill="1" applyBorder="1" applyAlignment="1">
      <alignment horizontal="center" wrapText="1"/>
    </xf>
    <xf numFmtId="0" fontId="116" fillId="8" borderId="71" xfId="0" applyFont="1" applyFill="1" applyBorder="1" applyAlignment="1">
      <alignment horizontal="right" vertical="center" wrapText="1"/>
    </xf>
    <xf numFmtId="0" fontId="10" fillId="4" borderId="0" xfId="0" applyFont="1" applyFill="1" applyAlignment="1">
      <alignment horizontal="center" vertical="center"/>
    </xf>
    <xf numFmtId="0" fontId="34" fillId="6" borderId="7" xfId="0" applyFont="1" applyFill="1" applyBorder="1" applyAlignment="1">
      <alignment horizontal="left" vertical="top" wrapText="1"/>
    </xf>
    <xf numFmtId="0" fontId="34" fillId="6" borderId="8" xfId="0" applyFont="1" applyFill="1" applyBorder="1" applyAlignment="1">
      <alignment horizontal="left" vertical="top" wrapText="1"/>
    </xf>
    <xf numFmtId="0" fontId="34" fillId="6" borderId="9" xfId="0" applyFont="1" applyFill="1" applyBorder="1" applyAlignment="1">
      <alignment horizontal="left" vertical="top" wrapText="1"/>
    </xf>
    <xf numFmtId="0" fontId="63" fillId="4" borderId="36" xfId="0" applyFont="1" applyFill="1" applyBorder="1" applyAlignment="1">
      <alignment horizontal="center" vertical="center" wrapText="1"/>
    </xf>
    <xf numFmtId="0" fontId="63" fillId="4" borderId="36" xfId="0" applyFont="1" applyFill="1" applyBorder="1" applyAlignment="1">
      <alignment horizontal="center" vertical="center"/>
    </xf>
    <xf numFmtId="0" fontId="0" fillId="6" borderId="7" xfId="0" applyFill="1" applyBorder="1" applyAlignment="1">
      <alignment horizontal="center"/>
    </xf>
    <xf numFmtId="0" fontId="0" fillId="6" borderId="8" xfId="0" applyFill="1" applyBorder="1" applyAlignment="1">
      <alignment horizontal="center"/>
    </xf>
    <xf numFmtId="0" fontId="0" fillId="6" borderId="9" xfId="0" applyFill="1" applyBorder="1" applyAlignment="1">
      <alignment horizontal="center"/>
    </xf>
    <xf numFmtId="0" fontId="34" fillId="6" borderId="7" xfId="0" applyFont="1" applyFill="1" applyBorder="1" applyAlignment="1">
      <alignment horizontal="left" wrapText="1"/>
    </xf>
    <xf numFmtId="0" fontId="34" fillId="6" borderId="8" xfId="0" applyFont="1" applyFill="1" applyBorder="1" applyAlignment="1">
      <alignment horizontal="left" wrapText="1"/>
    </xf>
    <xf numFmtId="0" fontId="34" fillId="6" borderId="9" xfId="0" applyFont="1" applyFill="1" applyBorder="1" applyAlignment="1">
      <alignment horizontal="left" wrapText="1"/>
    </xf>
    <xf numFmtId="0" fontId="0" fillId="6" borderId="69" xfId="0" quotePrefix="1" applyFill="1" applyBorder="1" applyAlignment="1">
      <alignment horizontal="center" vertical="top" wrapText="1"/>
    </xf>
    <xf numFmtId="0" fontId="22" fillId="2" borderId="0" xfId="0" applyFont="1" applyFill="1" applyAlignment="1">
      <alignment horizontal="left" vertical="center" wrapText="1"/>
    </xf>
  </cellXfs>
  <cellStyles count="4">
    <cellStyle name="Hyperlink" xfId="3" builtinId="8"/>
    <cellStyle name="Normal" xfId="0" builtinId="0"/>
    <cellStyle name="Normal 2" xfId="2" xr:uid="{6771A38D-2C73-4BF2-A49B-1F45AC6171F4}"/>
    <cellStyle name="Percent" xfId="1" builtinId="5"/>
  </cellStyles>
  <dxfs count="28">
    <dxf>
      <font>
        <b/>
        <i val="0"/>
        <strike val="0"/>
        <color rgb="FFFF0000"/>
      </font>
    </dxf>
    <dxf>
      <font>
        <b/>
        <i val="0"/>
        <strike val="0"/>
        <color rgb="FFFF0000"/>
      </font>
    </dxf>
    <dxf>
      <font>
        <color rgb="FF9C0006"/>
      </font>
      <fill>
        <patternFill>
          <bgColor rgb="FFFFC7CE"/>
        </patternFill>
      </fill>
    </dxf>
    <dxf>
      <font>
        <b/>
        <i val="0"/>
        <strike val="0"/>
        <color rgb="FFFF0000"/>
      </font>
    </dxf>
    <dxf>
      <font>
        <color rgb="FF9C0006"/>
      </font>
      <fill>
        <patternFill>
          <bgColor rgb="FFFFC7CE"/>
        </patternFill>
      </fill>
    </dxf>
    <dxf>
      <font>
        <color theme="0"/>
      </font>
    </dxf>
    <dxf>
      <font>
        <color theme="0" tint="-0.14996795556505021"/>
      </font>
    </dxf>
    <dxf>
      <font>
        <color theme="0" tint="-0.14996795556505021"/>
      </font>
    </dxf>
    <dxf>
      <font>
        <color rgb="FF9C0006"/>
      </font>
    </dxf>
    <dxf>
      <font>
        <color rgb="FFFF0000"/>
      </font>
    </dxf>
    <dxf>
      <font>
        <color rgb="FF9C0006"/>
      </font>
    </dxf>
    <dxf>
      <font>
        <color rgb="FFFF0000"/>
      </font>
    </dxf>
    <dxf>
      <font>
        <color rgb="FF9C0006"/>
      </font>
    </dxf>
    <dxf>
      <font>
        <color theme="0" tint="-0.14996795556505021"/>
      </font>
    </dxf>
    <dxf>
      <font>
        <color theme="0" tint="-0.14996795556505021"/>
      </font>
      <fill>
        <patternFill>
          <bgColor theme="0" tint="-4.9989318521683403E-2"/>
        </patternFill>
      </fill>
    </dxf>
    <dxf>
      <font>
        <color theme="0" tint="-0.14996795556505021"/>
      </font>
      <border>
        <left style="hair">
          <color theme="0" tint="-0.14996795556505021"/>
        </left>
        <right style="hair">
          <color theme="0" tint="-0.14996795556505021"/>
        </right>
        <top style="hair">
          <color theme="0" tint="-0.14996795556505021"/>
        </top>
        <bottom style="hair">
          <color theme="0" tint="-0.14996795556505021"/>
        </bottom>
        <vertical/>
        <horizontal/>
      </border>
    </dxf>
    <dxf>
      <font>
        <color theme="0" tint="-0.14996795556505021"/>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5" tint="-0.24994659260841701"/>
      </font>
    </dxf>
    <dxf>
      <border>
        <left style="medium">
          <color theme="0" tint="-0.34998626667073579"/>
        </left>
      </border>
    </dxf>
    <dxf>
      <font>
        <b/>
        <i val="0"/>
      </font>
      <fill>
        <patternFill>
          <bgColor theme="0"/>
        </patternFill>
      </fill>
      <border diagonalUp="0" diagonalDown="0">
        <left/>
        <right/>
        <top style="thin">
          <color theme="0" tint="-0.24994659260841701"/>
        </top>
        <bottom/>
        <vertical/>
        <horizontal/>
      </border>
    </dxf>
    <dxf>
      <font>
        <color theme="0"/>
      </font>
      <fill>
        <patternFill>
          <bgColor rgb="FF00B3C9"/>
        </patternFill>
      </fill>
      <border diagonalUp="0" diagonalDown="0">
        <left/>
        <right/>
        <top/>
        <bottom/>
        <vertical/>
        <horizontal/>
      </border>
    </dxf>
    <dxf>
      <fill>
        <patternFill>
          <bgColor theme="4" tint="0.79998168889431442"/>
        </patternFill>
      </fill>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medium">
          <color rgb="FF00467F"/>
        </left>
      </border>
    </dxf>
    <dxf>
      <font>
        <b/>
        <i val="0"/>
      </font>
      <fill>
        <patternFill>
          <bgColor theme="0"/>
        </patternFill>
      </fill>
      <border diagonalUp="0" diagonalDown="0">
        <left/>
        <right/>
        <top style="thin">
          <color theme="0" tint="-0.24994659260841701"/>
        </top>
        <bottom/>
        <vertical/>
        <horizontal/>
      </border>
    </dxf>
    <dxf>
      <font>
        <color theme="0"/>
      </font>
      <fill>
        <patternFill>
          <bgColor rgb="FF00B3C9"/>
        </patternFill>
      </fill>
      <border diagonalUp="0" diagonalDown="0">
        <left/>
        <right/>
        <top/>
        <bottom/>
        <vertical/>
        <horizontal/>
      </border>
    </dxf>
    <dxf>
      <fill>
        <patternFill>
          <bgColor theme="0"/>
        </patternFill>
      </fill>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s>
  <tableStyles count="2" defaultTableStyle="TableStyleMedium2" defaultPivotStyle="PivotStyleLight16">
    <tableStyle name="Altum 2" pivot="0" count="4" xr9:uid="{933BC9F8-95FE-422F-86FB-9E61BEC6A67B}">
      <tableStyleElement type="wholeTable" dxfId="27"/>
      <tableStyleElement type="headerRow" dxfId="26"/>
      <tableStyleElement type="totalRow" dxfId="25"/>
      <tableStyleElement type="lastColumn" dxfId="24"/>
    </tableStyle>
    <tableStyle name="Altum style" pivot="0" count="4" xr9:uid="{B4481B8D-F7D2-46E6-AB49-05649658FE37}">
      <tableStyleElement type="wholeTable" dxfId="23"/>
      <tableStyleElement type="headerRow" dxfId="22"/>
      <tableStyleElement type="totalRow" dxfId="21"/>
      <tableStyleElement type="lastColumn" dxfId="20"/>
    </tableStyle>
  </tableStyles>
  <colors>
    <mruColors>
      <color rgb="FF0000FF"/>
      <color rgb="FF00B3C9"/>
      <color rgb="FF00467F"/>
      <color rgb="FF0066CC"/>
      <color rgb="FFD9E1F2"/>
      <color rgb="FFD0DE4E"/>
      <color rgb="FF2F4158"/>
      <color rgb="FFF5F9DB"/>
      <color rgb="FFFFCCCC"/>
      <color rgb="FFFFF9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sv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27214</xdr:colOff>
      <xdr:row>1</xdr:row>
      <xdr:rowOff>81644</xdr:rowOff>
    </xdr:from>
    <xdr:to>
      <xdr:col>3</xdr:col>
      <xdr:colOff>1079409</xdr:colOff>
      <xdr:row>1</xdr:row>
      <xdr:rowOff>930004</xdr:rowOff>
    </xdr:to>
    <xdr:pic>
      <xdr:nvPicPr>
        <xdr:cNvPr id="2" name="Picture 1">
          <a:extLst>
            <a:ext uri="{FF2B5EF4-FFF2-40B4-BE49-F238E27FC236}">
              <a16:creationId xmlns:a16="http://schemas.microsoft.com/office/drawing/2014/main" id="{38BDAD24-3E47-4B8E-43F5-88FE3B0A2F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72143" y="285751"/>
          <a:ext cx="1528445" cy="84836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804901</xdr:colOff>
      <xdr:row>3</xdr:row>
      <xdr:rowOff>528977</xdr:rowOff>
    </xdr:from>
    <xdr:ext cx="285350" cy="316178"/>
    <xdr:pic>
      <xdr:nvPicPr>
        <xdr:cNvPr id="5" name="Graphic 4" descr="Badge Tick1 with solid fill">
          <a:extLst>
            <a:ext uri="{FF2B5EF4-FFF2-40B4-BE49-F238E27FC236}">
              <a16:creationId xmlns:a16="http://schemas.microsoft.com/office/drawing/2014/main" id="{77F7A7B1-BEA8-4D57-9448-962D4C7AD8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31044" y="1962263"/>
          <a:ext cx="285350" cy="316178"/>
        </a:xfrm>
        <a:prstGeom prst="rect">
          <a:avLst/>
        </a:prstGeom>
      </xdr:spPr>
    </xdr:pic>
    <xdr:clientData/>
  </xdr:oneCellAnchor>
  <xdr:twoCellAnchor editAs="oneCell">
    <xdr:from>
      <xdr:col>1</xdr:col>
      <xdr:colOff>238126</xdr:colOff>
      <xdr:row>1</xdr:row>
      <xdr:rowOff>28575</xdr:rowOff>
    </xdr:from>
    <xdr:to>
      <xdr:col>2</xdr:col>
      <xdr:colOff>1248834</xdr:colOff>
      <xdr:row>1</xdr:row>
      <xdr:rowOff>801039</xdr:rowOff>
    </xdr:to>
    <xdr:pic>
      <xdr:nvPicPr>
        <xdr:cNvPr id="8" name="Picture 7">
          <a:extLst>
            <a:ext uri="{FF2B5EF4-FFF2-40B4-BE49-F238E27FC236}">
              <a16:creationId xmlns:a16="http://schemas.microsoft.com/office/drawing/2014/main" id="{703ECC57-53FE-4D75-8D3C-853C08E3E96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386293" y="240242"/>
          <a:ext cx="1391708" cy="772464"/>
        </a:xfrm>
        <a:prstGeom prst="rect">
          <a:avLst/>
        </a:prstGeom>
        <a:noFill/>
        <a:ln>
          <a:noFill/>
        </a:ln>
      </xdr:spPr>
    </xdr:pic>
    <xdr:clientData/>
  </xdr:twoCellAnchor>
  <xdr:oneCellAnchor>
    <xdr:from>
      <xdr:col>1</xdr:col>
      <xdr:colOff>53975</xdr:colOff>
      <xdr:row>108</xdr:row>
      <xdr:rowOff>4233</xdr:rowOff>
    </xdr:from>
    <xdr:ext cx="324000" cy="324000"/>
    <xdr:pic>
      <xdr:nvPicPr>
        <xdr:cNvPr id="9" name="Graphic 8" descr="Badge Tick1 with solid fill">
          <a:extLst>
            <a:ext uri="{FF2B5EF4-FFF2-40B4-BE49-F238E27FC236}">
              <a16:creationId xmlns:a16="http://schemas.microsoft.com/office/drawing/2014/main" id="{68C73059-3828-4E8D-BAE9-178161C7A4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02142" y="13646150"/>
          <a:ext cx="324000" cy="324000"/>
        </a:xfrm>
        <a:prstGeom prst="rect">
          <a:avLst/>
        </a:prstGeom>
      </xdr:spPr>
    </xdr:pic>
    <xdr:clientData/>
  </xdr:oneCellAnchor>
  <xdr:oneCellAnchor>
    <xdr:from>
      <xdr:col>2</xdr:col>
      <xdr:colOff>813973</xdr:colOff>
      <xdr:row>4</xdr:row>
      <xdr:rowOff>306727</xdr:rowOff>
    </xdr:from>
    <xdr:ext cx="285350" cy="316178"/>
    <xdr:pic>
      <xdr:nvPicPr>
        <xdr:cNvPr id="3" name="Graphic 2" descr="Badge Tick1 with solid fill">
          <a:extLst>
            <a:ext uri="{FF2B5EF4-FFF2-40B4-BE49-F238E27FC236}">
              <a16:creationId xmlns:a16="http://schemas.microsoft.com/office/drawing/2014/main" id="{1ADF3FAF-CF6C-E20A-0E2A-0DD3EDCB4B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40116" y="2275227"/>
          <a:ext cx="285350" cy="316178"/>
        </a:xfrm>
        <a:prstGeom prst="rect">
          <a:avLst/>
        </a:prstGeom>
      </xdr:spPr>
    </xdr:pic>
    <xdr:clientData/>
  </xdr:oneCellAnchor>
  <xdr:oneCellAnchor>
    <xdr:from>
      <xdr:col>2</xdr:col>
      <xdr:colOff>1139032</xdr:colOff>
      <xdr:row>6</xdr:row>
      <xdr:rowOff>1323</xdr:rowOff>
    </xdr:from>
    <xdr:ext cx="285350" cy="316178"/>
    <xdr:pic>
      <xdr:nvPicPr>
        <xdr:cNvPr id="6" name="Graphic 5" descr="Badge Tick1 with solid fill">
          <a:extLst>
            <a:ext uri="{FF2B5EF4-FFF2-40B4-BE49-F238E27FC236}">
              <a16:creationId xmlns:a16="http://schemas.microsoft.com/office/drawing/2014/main" id="{C5A8E355-81FF-D65B-6E69-2DE0EF2DC8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668199" y="2573073"/>
          <a:ext cx="285350" cy="31617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209550</xdr:colOff>
      <xdr:row>1</xdr:row>
      <xdr:rowOff>0</xdr:rowOff>
    </xdr:from>
    <xdr:to>
      <xdr:col>2</xdr:col>
      <xdr:colOff>1212003</xdr:colOff>
      <xdr:row>1</xdr:row>
      <xdr:rowOff>848360</xdr:rowOff>
    </xdr:to>
    <xdr:pic>
      <xdr:nvPicPr>
        <xdr:cNvPr id="2" name="Picture 1">
          <a:extLst>
            <a:ext uri="{FF2B5EF4-FFF2-40B4-BE49-F238E27FC236}">
              <a16:creationId xmlns:a16="http://schemas.microsoft.com/office/drawing/2014/main" id="{EF91FE32-5461-413F-BE33-0E1EC5064E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9550" y="209550"/>
          <a:ext cx="1537970" cy="84836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ga.Mellena/Desktop/Parskats%20par%20faktiskajam%20izmaksam%20ANM%20Energo%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āme"/>
      <sheetName val="Atbalsta noteikšana"/>
      <sheetName val="Finansējums"/>
      <sheetName val="Līguma pielikums"/>
      <sheetName val="Klientam aizpildāms %"/>
      <sheetName val="Klientam aizpildāms summas"/>
      <sheetName val="Aprekiniem"/>
    </sheetNames>
    <sheetDataSet>
      <sheetData sheetId="0"/>
      <sheetData sheetId="1"/>
      <sheetData sheetId="2"/>
      <sheetData sheetId="3">
        <row r="98">
          <cell r="E98"/>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competition-policy.ec.europa.eu/system/files/2023-04/reference_rates_base_rates2023_05_croatia_eurozon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AD734-470A-48B2-A284-3EEDA8D07163}">
  <sheetPr>
    <tabColor rgb="FF00467F"/>
    <pageSetUpPr fitToPage="1"/>
  </sheetPr>
  <dimension ref="A1:N133"/>
  <sheetViews>
    <sheetView zoomScale="95" zoomScaleNormal="80" workbookViewId="0">
      <selection activeCell="E2" sqref="E2:M2"/>
    </sheetView>
  </sheetViews>
  <sheetFormatPr defaultColWidth="0" defaultRowHeight="16.5" zeroHeight="1" outlineLevelRow="1" x14ac:dyDescent="0.3"/>
  <cols>
    <col min="1" max="1" width="3.42578125" style="5" customWidth="1"/>
    <col min="2" max="3" width="3.42578125" style="1" customWidth="1"/>
    <col min="4" max="4" width="76.5703125" style="1" customWidth="1"/>
    <col min="5" max="5" width="42" style="1" customWidth="1"/>
    <col min="6" max="6" width="15.85546875" style="1" customWidth="1"/>
    <col min="7" max="7" width="27.42578125" style="1" bestFit="1" customWidth="1"/>
    <col min="8" max="8" width="9.42578125" style="1" customWidth="1"/>
    <col min="9" max="9" width="20.28515625" style="1" customWidth="1"/>
    <col min="10" max="10" width="17.85546875" style="1" customWidth="1"/>
    <col min="11" max="11" width="17.85546875" style="1" bestFit="1" customWidth="1"/>
    <col min="12" max="12" width="19.42578125" style="1" bestFit="1" customWidth="1"/>
    <col min="13" max="13" width="2.5703125" style="1" customWidth="1"/>
    <col min="14" max="14" width="3.42578125" style="1" customWidth="1"/>
    <col min="15" max="16384" width="9.140625" style="1" hidden="1"/>
  </cols>
  <sheetData>
    <row r="1" spans="1:14" x14ac:dyDescent="0.3">
      <c r="B1" s="5"/>
      <c r="C1" s="5"/>
      <c r="D1" s="5"/>
      <c r="E1" s="5"/>
      <c r="F1" s="5"/>
      <c r="G1" s="5"/>
      <c r="H1" s="5"/>
      <c r="I1" s="5"/>
      <c r="J1" s="5"/>
      <c r="K1" s="5"/>
      <c r="L1" s="5"/>
      <c r="M1" s="5"/>
      <c r="N1" s="5"/>
    </row>
    <row r="2" spans="1:14" ht="88.5" customHeight="1" x14ac:dyDescent="0.3">
      <c r="B2" s="5"/>
      <c r="C2" s="5"/>
      <c r="D2" s="5"/>
      <c r="E2" s="289" t="s">
        <v>127</v>
      </c>
      <c r="F2" s="289"/>
      <c r="G2" s="289"/>
      <c r="H2" s="289"/>
      <c r="I2" s="289"/>
      <c r="J2" s="289"/>
      <c r="K2" s="289"/>
      <c r="L2" s="289"/>
      <c r="M2" s="289"/>
      <c r="N2" s="5"/>
    </row>
    <row r="3" spans="1:14" s="18" customFormat="1" ht="20.25" customHeight="1" x14ac:dyDescent="0.25">
      <c r="A3" s="20"/>
      <c r="B3" s="13" t="s">
        <v>18</v>
      </c>
      <c r="C3" s="14"/>
      <c r="D3" s="14"/>
      <c r="E3" s="14"/>
      <c r="F3" s="14"/>
      <c r="G3" s="14"/>
      <c r="H3" s="14"/>
      <c r="I3" s="14"/>
      <c r="J3" s="14"/>
      <c r="K3" s="14"/>
      <c r="L3" s="14"/>
      <c r="M3" s="14"/>
      <c r="N3" s="20"/>
    </row>
    <row r="4" spans="1:14" x14ac:dyDescent="0.3">
      <c r="B4" s="24"/>
      <c r="C4" s="24"/>
      <c r="D4" s="29" t="s">
        <v>0</v>
      </c>
      <c r="E4" s="294"/>
      <c r="F4" s="295"/>
      <c r="G4" s="296"/>
      <c r="H4" s="48" t="str">
        <f>IF(E4="","Norādiet uzņēmuma nosaukumu!","")</f>
        <v>Norādiet uzņēmuma nosaukumu!</v>
      </c>
      <c r="I4" s="24"/>
      <c r="J4" s="24"/>
      <c r="K4" s="24"/>
      <c r="L4" s="24"/>
      <c r="M4" s="24"/>
      <c r="N4" s="5"/>
    </row>
    <row r="5" spans="1:14" x14ac:dyDescent="0.3">
      <c r="B5" s="24"/>
      <c r="C5" s="24"/>
      <c r="D5" s="29" t="s">
        <v>19</v>
      </c>
      <c r="E5" s="49"/>
      <c r="F5" s="48"/>
      <c r="G5" s="24"/>
      <c r="H5" s="24"/>
      <c r="I5" s="24"/>
      <c r="J5" s="24"/>
      <c r="K5" s="24"/>
      <c r="L5" s="24"/>
      <c r="M5" s="24"/>
      <c r="N5" s="5"/>
    </row>
    <row r="6" spans="1:14" x14ac:dyDescent="0.3">
      <c r="B6" s="24"/>
      <c r="C6" s="24"/>
      <c r="D6" s="29" t="s">
        <v>20</v>
      </c>
      <c r="E6" s="297"/>
      <c r="F6" s="298"/>
      <c r="G6" s="48" t="str">
        <f>IF(E6="","Norādiet uzņēmuma MVU kategoriju!","")</f>
        <v>Norādiet uzņēmuma MVU kategoriju!</v>
      </c>
      <c r="H6" s="24"/>
      <c r="I6" s="24"/>
      <c r="J6" s="24"/>
      <c r="K6" s="24"/>
      <c r="L6" s="24"/>
      <c r="M6" s="24"/>
      <c r="N6" s="5"/>
    </row>
    <row r="7" spans="1:14" x14ac:dyDescent="0.3">
      <c r="B7" s="24"/>
      <c r="C7" s="24"/>
      <c r="D7" s="29" t="s">
        <v>54</v>
      </c>
      <c r="E7" s="31"/>
      <c r="F7" s="48" t="str">
        <f>IF(E7="","Norādiet pieejamo atbalsta apmēru saskaņā ar informāciju De Minimis atbalsta uzskaites sistēmā (eds.vid.gov.lv)","")</f>
        <v>Norādiet pieejamo atbalsta apmēru saskaņā ar informāciju De Minimis atbalsta uzskaites sistēmā (eds.vid.gov.lv)</v>
      </c>
      <c r="G7" s="30"/>
      <c r="H7" s="24"/>
      <c r="I7" s="24"/>
      <c r="J7" s="24"/>
      <c r="K7" s="24"/>
      <c r="L7" s="24"/>
      <c r="M7" s="24"/>
      <c r="N7" s="5"/>
    </row>
    <row r="8" spans="1:14" ht="34.5" customHeight="1" x14ac:dyDescent="0.3">
      <c r="B8" s="24"/>
      <c r="C8" s="24"/>
      <c r="D8" s="50"/>
      <c r="E8" s="24"/>
      <c r="F8" s="24"/>
      <c r="G8" s="24"/>
      <c r="H8" s="24"/>
      <c r="I8" s="24"/>
      <c r="J8" s="24"/>
      <c r="K8" s="24"/>
      <c r="L8" s="24"/>
      <c r="M8" s="24"/>
      <c r="N8" s="5"/>
    </row>
    <row r="9" spans="1:14" s="18" customFormat="1" ht="20.25" customHeight="1" x14ac:dyDescent="0.25">
      <c r="A9" s="20"/>
      <c r="B9" s="13" t="s">
        <v>1</v>
      </c>
      <c r="C9" s="14"/>
      <c r="D9" s="14"/>
      <c r="E9" s="14"/>
      <c r="F9" s="14"/>
      <c r="G9" s="14"/>
      <c r="H9" s="14"/>
      <c r="I9" s="14"/>
      <c r="J9" s="14"/>
      <c r="K9" s="14"/>
      <c r="L9" s="14"/>
      <c r="M9" s="14"/>
      <c r="N9" s="20"/>
    </row>
    <row r="10" spans="1:14" ht="17.25" x14ac:dyDescent="0.3">
      <c r="B10" s="51"/>
      <c r="C10" s="244" t="s">
        <v>136</v>
      </c>
      <c r="D10" s="51"/>
      <c r="E10" s="53"/>
      <c r="F10" s="53"/>
      <c r="G10" s="53"/>
      <c r="H10" s="53"/>
      <c r="I10" s="53"/>
      <c r="J10" s="53"/>
      <c r="K10" s="53"/>
      <c r="L10" s="53"/>
      <c r="M10" s="4"/>
      <c r="N10" s="5"/>
    </row>
    <row r="11" spans="1:14" x14ac:dyDescent="0.3">
      <c r="B11" s="51"/>
      <c r="C11" s="54"/>
      <c r="D11" s="51"/>
      <c r="E11" s="53"/>
      <c r="F11" s="53"/>
      <c r="G11" s="53"/>
      <c r="H11" s="53"/>
      <c r="I11" s="53"/>
      <c r="J11" s="53"/>
      <c r="K11" s="53"/>
      <c r="L11" s="53"/>
      <c r="M11" s="4"/>
      <c r="N11" s="5"/>
    </row>
    <row r="12" spans="1:14" ht="16.5" customHeight="1" x14ac:dyDescent="0.3">
      <c r="B12" s="299" t="s">
        <v>42</v>
      </c>
      <c r="C12" s="299"/>
      <c r="D12" s="299" t="s">
        <v>17</v>
      </c>
      <c r="E12" s="290" t="s">
        <v>11</v>
      </c>
      <c r="F12" s="290"/>
      <c r="G12" s="291" t="s">
        <v>8</v>
      </c>
      <c r="H12" s="291" t="s">
        <v>12</v>
      </c>
      <c r="I12" s="291" t="s">
        <v>16</v>
      </c>
      <c r="J12" s="291" t="s">
        <v>32</v>
      </c>
      <c r="K12" s="291" t="s">
        <v>10</v>
      </c>
      <c r="L12" s="291" t="s">
        <v>9</v>
      </c>
      <c r="M12" s="19"/>
      <c r="N12" s="5"/>
    </row>
    <row r="13" spans="1:14" x14ac:dyDescent="0.3">
      <c r="B13" s="303"/>
      <c r="C13" s="303"/>
      <c r="D13" s="303"/>
      <c r="E13" s="55" t="s">
        <v>0</v>
      </c>
      <c r="F13" s="55" t="s">
        <v>7</v>
      </c>
      <c r="G13" s="291"/>
      <c r="H13" s="291"/>
      <c r="I13" s="291"/>
      <c r="J13" s="291"/>
      <c r="K13" s="291"/>
      <c r="L13" s="291"/>
      <c r="M13" s="19"/>
      <c r="N13" s="5"/>
    </row>
    <row r="14" spans="1:14" x14ac:dyDescent="0.3">
      <c r="B14" s="300"/>
      <c r="C14" s="300"/>
      <c r="D14" s="34"/>
      <c r="E14" s="34"/>
      <c r="F14" s="35"/>
      <c r="G14" s="36"/>
      <c r="H14" s="37"/>
      <c r="I14" s="38" t="str">
        <f>IF(G14="","",(G14*H14))</f>
        <v/>
      </c>
      <c r="J14" s="60"/>
      <c r="K14" s="38" t="str">
        <f>IF(G14="","",(I14*J14))</f>
        <v/>
      </c>
      <c r="L14" s="38" t="str">
        <f>IF(G14="","",(I14+K14))</f>
        <v/>
      </c>
      <c r="M14" s="26"/>
      <c r="N14" s="5"/>
    </row>
    <row r="15" spans="1:14" x14ac:dyDescent="0.3">
      <c r="B15" s="300"/>
      <c r="C15" s="300"/>
      <c r="D15" s="34"/>
      <c r="E15" s="34"/>
      <c r="F15" s="35"/>
      <c r="G15" s="36"/>
      <c r="H15" s="37"/>
      <c r="I15" s="38" t="str">
        <f t="shared" ref="I15:I25" si="0">IF(G15="","",(G15*H15))</f>
        <v/>
      </c>
      <c r="J15" s="60"/>
      <c r="K15" s="38" t="str">
        <f t="shared" ref="K15:K25" si="1">IF(G15="","",(I15*J15))</f>
        <v/>
      </c>
      <c r="L15" s="38" t="str">
        <f t="shared" ref="L15:L25" si="2">IF(G15="","",(I15+K15))</f>
        <v/>
      </c>
      <c r="M15" s="26"/>
      <c r="N15" s="5"/>
    </row>
    <row r="16" spans="1:14" hidden="1" outlineLevel="1" x14ac:dyDescent="0.3">
      <c r="B16" s="300"/>
      <c r="C16" s="300"/>
      <c r="D16" s="34"/>
      <c r="E16" s="34"/>
      <c r="F16" s="35"/>
      <c r="G16" s="36"/>
      <c r="H16" s="37"/>
      <c r="I16" s="38" t="str">
        <f t="shared" si="0"/>
        <v/>
      </c>
      <c r="J16" s="60"/>
      <c r="K16" s="38" t="str">
        <f t="shared" si="1"/>
        <v/>
      </c>
      <c r="L16" s="38" t="str">
        <f t="shared" si="2"/>
        <v/>
      </c>
      <c r="M16" s="26"/>
      <c r="N16" s="5"/>
    </row>
    <row r="17" spans="2:14" hidden="1" outlineLevel="1" x14ac:dyDescent="0.3">
      <c r="B17" s="300"/>
      <c r="C17" s="300"/>
      <c r="D17" s="34"/>
      <c r="E17" s="34"/>
      <c r="F17" s="35"/>
      <c r="G17" s="36"/>
      <c r="H17" s="37"/>
      <c r="I17" s="38" t="str">
        <f t="shared" si="0"/>
        <v/>
      </c>
      <c r="J17" s="60"/>
      <c r="K17" s="38" t="str">
        <f t="shared" si="1"/>
        <v/>
      </c>
      <c r="L17" s="38" t="str">
        <f t="shared" si="2"/>
        <v/>
      </c>
      <c r="M17" s="26"/>
      <c r="N17" s="5"/>
    </row>
    <row r="18" spans="2:14" hidden="1" outlineLevel="1" x14ac:dyDescent="0.3">
      <c r="B18" s="300"/>
      <c r="C18" s="300"/>
      <c r="D18" s="34"/>
      <c r="E18" s="34"/>
      <c r="F18" s="35"/>
      <c r="G18" s="36"/>
      <c r="H18" s="37"/>
      <c r="I18" s="38" t="str">
        <f t="shared" si="0"/>
        <v/>
      </c>
      <c r="J18" s="60"/>
      <c r="K18" s="38" t="str">
        <f t="shared" si="1"/>
        <v/>
      </c>
      <c r="L18" s="38" t="str">
        <f t="shared" si="2"/>
        <v/>
      </c>
      <c r="M18" s="26"/>
      <c r="N18" s="5"/>
    </row>
    <row r="19" spans="2:14" hidden="1" outlineLevel="1" x14ac:dyDescent="0.3">
      <c r="B19" s="300"/>
      <c r="C19" s="300"/>
      <c r="D19" s="34"/>
      <c r="E19" s="34"/>
      <c r="F19" s="35"/>
      <c r="G19" s="36"/>
      <c r="H19" s="37"/>
      <c r="I19" s="38" t="str">
        <f t="shared" si="0"/>
        <v/>
      </c>
      <c r="J19" s="60"/>
      <c r="K19" s="38" t="str">
        <f t="shared" si="1"/>
        <v/>
      </c>
      <c r="L19" s="38" t="str">
        <f t="shared" si="2"/>
        <v/>
      </c>
      <c r="M19" s="26"/>
      <c r="N19" s="5"/>
    </row>
    <row r="20" spans="2:14" hidden="1" outlineLevel="1" x14ac:dyDescent="0.3">
      <c r="B20" s="300"/>
      <c r="C20" s="300"/>
      <c r="D20" s="34"/>
      <c r="E20" s="34"/>
      <c r="F20" s="35"/>
      <c r="G20" s="36"/>
      <c r="H20" s="37"/>
      <c r="I20" s="38" t="str">
        <f t="shared" si="0"/>
        <v/>
      </c>
      <c r="J20" s="60"/>
      <c r="K20" s="38" t="str">
        <f t="shared" si="1"/>
        <v/>
      </c>
      <c r="L20" s="38" t="str">
        <f t="shared" si="2"/>
        <v/>
      </c>
      <c r="M20" s="26"/>
      <c r="N20" s="5"/>
    </row>
    <row r="21" spans="2:14" hidden="1" outlineLevel="1" x14ac:dyDescent="0.3">
      <c r="B21" s="300"/>
      <c r="C21" s="300"/>
      <c r="D21" s="34"/>
      <c r="E21" s="34"/>
      <c r="F21" s="35"/>
      <c r="G21" s="36"/>
      <c r="H21" s="37"/>
      <c r="I21" s="38" t="str">
        <f t="shared" si="0"/>
        <v/>
      </c>
      <c r="J21" s="60"/>
      <c r="K21" s="38" t="str">
        <f t="shared" si="1"/>
        <v/>
      </c>
      <c r="L21" s="38" t="str">
        <f t="shared" si="2"/>
        <v/>
      </c>
      <c r="M21" s="26"/>
      <c r="N21" s="5"/>
    </row>
    <row r="22" spans="2:14" hidden="1" outlineLevel="1" x14ac:dyDescent="0.3">
      <c r="B22" s="300"/>
      <c r="C22" s="300"/>
      <c r="D22" s="34"/>
      <c r="E22" s="34"/>
      <c r="F22" s="35"/>
      <c r="G22" s="36"/>
      <c r="H22" s="37"/>
      <c r="I22" s="38" t="str">
        <f t="shared" si="0"/>
        <v/>
      </c>
      <c r="J22" s="60"/>
      <c r="K22" s="38" t="str">
        <f t="shared" si="1"/>
        <v/>
      </c>
      <c r="L22" s="38" t="str">
        <f t="shared" si="2"/>
        <v/>
      </c>
      <c r="M22" s="26"/>
      <c r="N22" s="5"/>
    </row>
    <row r="23" spans="2:14" hidden="1" outlineLevel="1" x14ac:dyDescent="0.3">
      <c r="B23" s="300"/>
      <c r="C23" s="300"/>
      <c r="D23" s="34"/>
      <c r="E23" s="34"/>
      <c r="F23" s="35"/>
      <c r="G23" s="36"/>
      <c r="H23" s="37"/>
      <c r="I23" s="38" t="str">
        <f t="shared" si="0"/>
        <v/>
      </c>
      <c r="J23" s="60"/>
      <c r="K23" s="38" t="str">
        <f t="shared" si="1"/>
        <v/>
      </c>
      <c r="L23" s="38" t="str">
        <f t="shared" si="2"/>
        <v/>
      </c>
      <c r="M23" s="26"/>
      <c r="N23" s="5"/>
    </row>
    <row r="24" spans="2:14" hidden="1" outlineLevel="1" x14ac:dyDescent="0.3">
      <c r="B24" s="300"/>
      <c r="C24" s="300"/>
      <c r="D24" s="34"/>
      <c r="E24" s="34"/>
      <c r="F24" s="35"/>
      <c r="G24" s="36"/>
      <c r="H24" s="37"/>
      <c r="I24" s="38" t="str">
        <f t="shared" si="0"/>
        <v/>
      </c>
      <c r="J24" s="60"/>
      <c r="K24" s="38" t="str">
        <f t="shared" si="1"/>
        <v/>
      </c>
      <c r="L24" s="38" t="str">
        <f t="shared" si="2"/>
        <v/>
      </c>
      <c r="M24" s="26"/>
      <c r="N24" s="5"/>
    </row>
    <row r="25" spans="2:14" hidden="1" outlineLevel="1" x14ac:dyDescent="0.3">
      <c r="B25" s="300"/>
      <c r="C25" s="300"/>
      <c r="D25" s="34"/>
      <c r="E25" s="34"/>
      <c r="F25" s="35"/>
      <c r="G25" s="36"/>
      <c r="H25" s="37"/>
      <c r="I25" s="38" t="str">
        <f t="shared" si="0"/>
        <v/>
      </c>
      <c r="J25" s="60"/>
      <c r="K25" s="38" t="str">
        <f t="shared" si="1"/>
        <v/>
      </c>
      <c r="L25" s="38" t="str">
        <f t="shared" si="2"/>
        <v/>
      </c>
      <c r="M25" s="26"/>
      <c r="N25" s="5"/>
    </row>
    <row r="26" spans="2:14" ht="16.5" customHeight="1" collapsed="1" x14ac:dyDescent="0.3">
      <c r="B26" s="24"/>
      <c r="C26" s="24"/>
      <c r="D26" s="24"/>
      <c r="E26" s="24"/>
      <c r="F26" s="33"/>
      <c r="G26" s="32"/>
      <c r="H26" s="33" t="s">
        <v>13</v>
      </c>
      <c r="I26" s="32">
        <f>SUM(I14:I25)</f>
        <v>0</v>
      </c>
      <c r="J26" s="32"/>
      <c r="K26" s="32">
        <f>SUM(K14:K25)</f>
        <v>0</v>
      </c>
      <c r="L26" s="32">
        <f>SUM(L14:L25)</f>
        <v>0</v>
      </c>
      <c r="M26" s="26"/>
      <c r="N26" s="5"/>
    </row>
    <row r="27" spans="2:14" x14ac:dyDescent="0.3">
      <c r="B27" s="24"/>
      <c r="C27" s="24"/>
      <c r="D27" s="24"/>
      <c r="E27" s="24"/>
      <c r="F27" s="24"/>
      <c r="G27" s="33"/>
      <c r="H27" s="32"/>
      <c r="I27" s="32"/>
      <c r="J27" s="32"/>
      <c r="K27" s="32"/>
      <c r="L27" s="32"/>
      <c r="M27" s="32"/>
      <c r="N27" s="5"/>
    </row>
    <row r="28" spans="2:14" ht="17.25" x14ac:dyDescent="0.3">
      <c r="B28" s="53"/>
      <c r="C28" s="244" t="s">
        <v>135</v>
      </c>
      <c r="D28" s="53"/>
      <c r="E28" s="53"/>
      <c r="F28" s="53"/>
      <c r="G28" s="53"/>
      <c r="H28" s="56"/>
      <c r="I28" s="56"/>
      <c r="J28" s="56"/>
      <c r="K28" s="56"/>
      <c r="L28" s="56"/>
      <c r="M28" s="21"/>
      <c r="N28" s="5"/>
    </row>
    <row r="29" spans="2:14" ht="16.5" customHeight="1" x14ac:dyDescent="0.3">
      <c r="B29" s="51"/>
      <c r="C29" s="304"/>
      <c r="D29" s="304"/>
      <c r="E29" s="51"/>
      <c r="F29" s="51"/>
      <c r="G29" s="57"/>
      <c r="H29" s="58"/>
      <c r="I29" s="58"/>
      <c r="J29" s="58"/>
      <c r="K29" s="58"/>
      <c r="L29" s="58"/>
      <c r="M29" s="22"/>
      <c r="N29" s="5"/>
    </row>
    <row r="30" spans="2:14" ht="16.5" customHeight="1" x14ac:dyDescent="0.3">
      <c r="B30" s="51"/>
      <c r="C30" s="304"/>
      <c r="D30" s="304"/>
      <c r="E30" s="290" t="s">
        <v>15</v>
      </c>
      <c r="F30" s="290"/>
      <c r="G30" s="291" t="s">
        <v>8</v>
      </c>
      <c r="H30" s="291" t="s">
        <v>12</v>
      </c>
      <c r="I30" s="291" t="s">
        <v>16</v>
      </c>
      <c r="J30" s="291" t="s">
        <v>32</v>
      </c>
      <c r="K30" s="291" t="s">
        <v>10</v>
      </c>
      <c r="L30" s="291" t="s">
        <v>9</v>
      </c>
      <c r="M30" s="22"/>
      <c r="N30" s="5"/>
    </row>
    <row r="31" spans="2:14" ht="28.5" customHeight="1" x14ac:dyDescent="0.3">
      <c r="B31" s="303" t="s">
        <v>42</v>
      </c>
      <c r="C31" s="303"/>
      <c r="D31" s="59" t="s">
        <v>17</v>
      </c>
      <c r="E31" s="55" t="s">
        <v>0</v>
      </c>
      <c r="F31" s="55" t="s">
        <v>7</v>
      </c>
      <c r="G31" s="292"/>
      <c r="H31" s="292"/>
      <c r="I31" s="293"/>
      <c r="J31" s="293"/>
      <c r="K31" s="293"/>
      <c r="L31" s="291"/>
      <c r="M31" s="22"/>
      <c r="N31" s="5"/>
    </row>
    <row r="32" spans="2:14" x14ac:dyDescent="0.3">
      <c r="B32" s="301"/>
      <c r="C32" s="302"/>
      <c r="D32" s="34"/>
      <c r="E32" s="34"/>
      <c r="F32" s="35"/>
      <c r="G32" s="36"/>
      <c r="H32" s="37"/>
      <c r="I32" s="38" t="str">
        <f>IF(G32="","",(G32*H32))</f>
        <v/>
      </c>
      <c r="J32" s="60"/>
      <c r="K32" s="38" t="str">
        <f>IF(G32="","",(I32*J32))</f>
        <v/>
      </c>
      <c r="L32" s="38" t="str">
        <f>IF(G32="","",(I32+K32))</f>
        <v/>
      </c>
      <c r="M32" s="26"/>
      <c r="N32" s="5"/>
    </row>
    <row r="33" spans="2:14" x14ac:dyDescent="0.3">
      <c r="B33" s="300"/>
      <c r="C33" s="300"/>
      <c r="D33" s="34"/>
      <c r="E33" s="34"/>
      <c r="F33" s="35"/>
      <c r="G33" s="36"/>
      <c r="H33" s="37"/>
      <c r="I33" s="38" t="str">
        <f t="shared" ref="I33:I43" si="3">IF(G33="","",(G33*H33))</f>
        <v/>
      </c>
      <c r="J33" s="60"/>
      <c r="K33" s="38" t="str">
        <f t="shared" ref="K33:K43" si="4">IF(G33="","",(I33*J33))</f>
        <v/>
      </c>
      <c r="L33" s="38" t="str">
        <f t="shared" ref="L33:L43" si="5">IF(G33="","",(I33+K33))</f>
        <v/>
      </c>
      <c r="M33" s="26"/>
      <c r="N33" s="5"/>
    </row>
    <row r="34" spans="2:14" hidden="1" outlineLevel="1" x14ac:dyDescent="0.3">
      <c r="B34" s="301"/>
      <c r="C34" s="302"/>
      <c r="D34" s="34"/>
      <c r="E34" s="34"/>
      <c r="F34" s="35"/>
      <c r="G34" s="36"/>
      <c r="H34" s="37"/>
      <c r="I34" s="38" t="str">
        <f t="shared" si="3"/>
        <v/>
      </c>
      <c r="J34" s="60"/>
      <c r="K34" s="38" t="str">
        <f t="shared" si="4"/>
        <v/>
      </c>
      <c r="L34" s="38" t="str">
        <f t="shared" si="5"/>
        <v/>
      </c>
      <c r="M34" s="26"/>
      <c r="N34" s="5"/>
    </row>
    <row r="35" spans="2:14" hidden="1" outlineLevel="1" x14ac:dyDescent="0.3">
      <c r="B35" s="300"/>
      <c r="C35" s="300"/>
      <c r="D35" s="34"/>
      <c r="E35" s="34"/>
      <c r="F35" s="35"/>
      <c r="G35" s="36"/>
      <c r="H35" s="37"/>
      <c r="I35" s="38" t="str">
        <f t="shared" si="3"/>
        <v/>
      </c>
      <c r="J35" s="60"/>
      <c r="K35" s="38" t="str">
        <f t="shared" si="4"/>
        <v/>
      </c>
      <c r="L35" s="38" t="str">
        <f t="shared" si="5"/>
        <v/>
      </c>
      <c r="M35" s="26"/>
      <c r="N35" s="5"/>
    </row>
    <row r="36" spans="2:14" hidden="1" outlineLevel="1" x14ac:dyDescent="0.3">
      <c r="B36" s="301"/>
      <c r="C36" s="302"/>
      <c r="D36" s="34"/>
      <c r="E36" s="34"/>
      <c r="F36" s="35"/>
      <c r="G36" s="36"/>
      <c r="H36" s="37"/>
      <c r="I36" s="38" t="str">
        <f t="shared" si="3"/>
        <v/>
      </c>
      <c r="J36" s="60"/>
      <c r="K36" s="38" t="str">
        <f t="shared" si="4"/>
        <v/>
      </c>
      <c r="L36" s="38" t="str">
        <f t="shared" si="5"/>
        <v/>
      </c>
      <c r="M36" s="26"/>
      <c r="N36" s="5"/>
    </row>
    <row r="37" spans="2:14" hidden="1" outlineLevel="1" x14ac:dyDescent="0.3">
      <c r="B37" s="300"/>
      <c r="C37" s="300"/>
      <c r="D37" s="34"/>
      <c r="E37" s="34"/>
      <c r="F37" s="35"/>
      <c r="G37" s="36"/>
      <c r="H37" s="37"/>
      <c r="I37" s="38" t="str">
        <f t="shared" si="3"/>
        <v/>
      </c>
      <c r="J37" s="60"/>
      <c r="K37" s="38" t="str">
        <f t="shared" si="4"/>
        <v/>
      </c>
      <c r="L37" s="38" t="str">
        <f t="shared" si="5"/>
        <v/>
      </c>
      <c r="M37" s="26"/>
      <c r="N37" s="5"/>
    </row>
    <row r="38" spans="2:14" hidden="1" outlineLevel="1" x14ac:dyDescent="0.3">
      <c r="B38" s="301"/>
      <c r="C38" s="302"/>
      <c r="D38" s="34"/>
      <c r="E38" s="34"/>
      <c r="F38" s="35"/>
      <c r="G38" s="36"/>
      <c r="H38" s="37"/>
      <c r="I38" s="38" t="str">
        <f t="shared" si="3"/>
        <v/>
      </c>
      <c r="J38" s="60"/>
      <c r="K38" s="38" t="str">
        <f t="shared" si="4"/>
        <v/>
      </c>
      <c r="L38" s="38" t="str">
        <f t="shared" si="5"/>
        <v/>
      </c>
      <c r="M38" s="26"/>
      <c r="N38" s="5"/>
    </row>
    <row r="39" spans="2:14" hidden="1" outlineLevel="1" x14ac:dyDescent="0.3">
      <c r="B39" s="300"/>
      <c r="C39" s="300"/>
      <c r="D39" s="34"/>
      <c r="E39" s="34"/>
      <c r="F39" s="35"/>
      <c r="G39" s="36"/>
      <c r="H39" s="37"/>
      <c r="I39" s="38" t="str">
        <f t="shared" si="3"/>
        <v/>
      </c>
      <c r="J39" s="60"/>
      <c r="K39" s="38" t="str">
        <f t="shared" si="4"/>
        <v/>
      </c>
      <c r="L39" s="38" t="str">
        <f t="shared" si="5"/>
        <v/>
      </c>
      <c r="M39" s="26"/>
      <c r="N39" s="5"/>
    </row>
    <row r="40" spans="2:14" hidden="1" outlineLevel="1" x14ac:dyDescent="0.3">
      <c r="B40" s="301"/>
      <c r="C40" s="302"/>
      <c r="D40" s="34"/>
      <c r="E40" s="34"/>
      <c r="F40" s="35"/>
      <c r="G40" s="36"/>
      <c r="H40" s="37"/>
      <c r="I40" s="38" t="str">
        <f t="shared" si="3"/>
        <v/>
      </c>
      <c r="J40" s="60"/>
      <c r="K40" s="38" t="str">
        <f t="shared" si="4"/>
        <v/>
      </c>
      <c r="L40" s="38" t="str">
        <f t="shared" si="5"/>
        <v/>
      </c>
      <c r="M40" s="26"/>
      <c r="N40" s="5"/>
    </row>
    <row r="41" spans="2:14" hidden="1" outlineLevel="1" x14ac:dyDescent="0.3">
      <c r="B41" s="300"/>
      <c r="C41" s="300"/>
      <c r="D41" s="34"/>
      <c r="E41" s="34"/>
      <c r="F41" s="35"/>
      <c r="G41" s="36"/>
      <c r="H41" s="37"/>
      <c r="I41" s="38" t="str">
        <f t="shared" si="3"/>
        <v/>
      </c>
      <c r="J41" s="60"/>
      <c r="K41" s="38" t="str">
        <f t="shared" si="4"/>
        <v/>
      </c>
      <c r="L41" s="38" t="str">
        <f t="shared" si="5"/>
        <v/>
      </c>
      <c r="M41" s="26"/>
      <c r="N41" s="5"/>
    </row>
    <row r="42" spans="2:14" hidden="1" outlineLevel="1" x14ac:dyDescent="0.3">
      <c r="B42" s="301"/>
      <c r="C42" s="302"/>
      <c r="D42" s="34"/>
      <c r="E42" s="34"/>
      <c r="F42" s="35"/>
      <c r="G42" s="36"/>
      <c r="H42" s="37"/>
      <c r="I42" s="38" t="str">
        <f t="shared" si="3"/>
        <v/>
      </c>
      <c r="J42" s="60"/>
      <c r="K42" s="38" t="str">
        <f t="shared" si="4"/>
        <v/>
      </c>
      <c r="L42" s="38" t="str">
        <f t="shared" si="5"/>
        <v/>
      </c>
      <c r="M42" s="26"/>
      <c r="N42" s="5"/>
    </row>
    <row r="43" spans="2:14" hidden="1" outlineLevel="1" x14ac:dyDescent="0.3">
      <c r="B43" s="300"/>
      <c r="C43" s="300"/>
      <c r="D43" s="34"/>
      <c r="E43" s="34"/>
      <c r="F43" s="35"/>
      <c r="G43" s="36"/>
      <c r="H43" s="37"/>
      <c r="I43" s="38" t="str">
        <f t="shared" si="3"/>
        <v/>
      </c>
      <c r="J43" s="60"/>
      <c r="K43" s="38" t="str">
        <f t="shared" si="4"/>
        <v/>
      </c>
      <c r="L43" s="38" t="str">
        <f t="shared" si="5"/>
        <v/>
      </c>
      <c r="M43" s="26"/>
      <c r="N43" s="5"/>
    </row>
    <row r="44" spans="2:14" collapsed="1" x14ac:dyDescent="0.3">
      <c r="B44" s="24"/>
      <c r="C44" s="24"/>
      <c r="D44" s="24"/>
      <c r="E44" s="24"/>
      <c r="F44" s="33"/>
      <c r="G44" s="32"/>
      <c r="H44" s="33" t="s">
        <v>13</v>
      </c>
      <c r="I44" s="32">
        <f>SUM(I32:I43)</f>
        <v>0</v>
      </c>
      <c r="J44" s="32"/>
      <c r="K44" s="32">
        <f>SUM(K32:K43)</f>
        <v>0</v>
      </c>
      <c r="L44" s="32">
        <f>SUM(L32:L43)</f>
        <v>0</v>
      </c>
      <c r="M44" s="26"/>
      <c r="N44" s="5"/>
    </row>
    <row r="45" spans="2:14" x14ac:dyDescent="0.3">
      <c r="B45" s="24"/>
      <c r="C45" s="24"/>
      <c r="D45" s="24"/>
      <c r="E45" s="24"/>
      <c r="F45" s="24"/>
      <c r="G45" s="33"/>
      <c r="H45" s="32"/>
      <c r="I45" s="32"/>
      <c r="J45" s="32"/>
      <c r="K45" s="32"/>
      <c r="L45" s="32"/>
      <c r="M45" s="32"/>
      <c r="N45" s="5"/>
    </row>
    <row r="46" spans="2:14" ht="18.75" x14ac:dyDescent="0.3">
      <c r="B46" s="51"/>
      <c r="C46" s="52" t="s">
        <v>128</v>
      </c>
      <c r="D46" s="51"/>
      <c r="E46" s="51"/>
      <c r="F46" s="51"/>
      <c r="G46" s="51"/>
      <c r="H46" s="51"/>
      <c r="I46" s="51"/>
      <c r="J46" s="51"/>
      <c r="K46" s="51"/>
      <c r="L46" s="51"/>
      <c r="M46" s="17"/>
      <c r="N46" s="5"/>
    </row>
    <row r="47" spans="2:14" x14ac:dyDescent="0.3">
      <c r="B47" s="51"/>
      <c r="C47" s="54"/>
      <c r="D47" s="51"/>
      <c r="E47" s="51"/>
      <c r="F47" s="51"/>
      <c r="G47" s="51"/>
      <c r="H47" s="51"/>
      <c r="I47" s="51"/>
      <c r="J47" s="51"/>
      <c r="K47" s="51"/>
      <c r="L47" s="51"/>
      <c r="M47" s="17"/>
      <c r="N47" s="5"/>
    </row>
    <row r="48" spans="2:14" ht="16.5" customHeight="1" x14ac:dyDescent="0.3">
      <c r="B48" s="299" t="s">
        <v>42</v>
      </c>
      <c r="C48" s="299"/>
      <c r="D48" s="299" t="s">
        <v>17</v>
      </c>
      <c r="E48" s="290" t="s">
        <v>15</v>
      </c>
      <c r="F48" s="290"/>
      <c r="G48" s="291" t="s">
        <v>8</v>
      </c>
      <c r="H48" s="291" t="s">
        <v>12</v>
      </c>
      <c r="I48" s="291" t="s">
        <v>16</v>
      </c>
      <c r="J48" s="291" t="s">
        <v>32</v>
      </c>
      <c r="K48" s="291" t="s">
        <v>10</v>
      </c>
      <c r="L48" s="291" t="s">
        <v>9</v>
      </c>
      <c r="M48" s="17"/>
      <c r="N48" s="5"/>
    </row>
    <row r="49" spans="2:14" x14ac:dyDescent="0.3">
      <c r="B49" s="303"/>
      <c r="C49" s="303"/>
      <c r="D49" s="299"/>
      <c r="E49" s="55" t="s">
        <v>0</v>
      </c>
      <c r="F49" s="55" t="s">
        <v>7</v>
      </c>
      <c r="G49" s="292"/>
      <c r="H49" s="292"/>
      <c r="I49" s="293"/>
      <c r="J49" s="291"/>
      <c r="K49" s="293"/>
      <c r="L49" s="291"/>
      <c r="M49" s="17"/>
      <c r="N49" s="5"/>
    </row>
    <row r="50" spans="2:14" x14ac:dyDescent="0.3">
      <c r="B50" s="300"/>
      <c r="C50" s="300"/>
      <c r="D50" s="34"/>
      <c r="E50" s="34"/>
      <c r="F50" s="35"/>
      <c r="G50" s="36"/>
      <c r="H50" s="37"/>
      <c r="I50" s="38" t="str">
        <f t="shared" ref="I50:I61" si="6">IF(G50="","",(G50*H50))</f>
        <v/>
      </c>
      <c r="J50" s="60"/>
      <c r="K50" s="38" t="str">
        <f>IF(G50="","",(I50*J50))</f>
        <v/>
      </c>
      <c r="L50" s="38" t="str">
        <f>IF(G50="","",(I50+K50))</f>
        <v/>
      </c>
      <c r="M50" s="26"/>
      <c r="N50" s="5"/>
    </row>
    <row r="51" spans="2:14" x14ac:dyDescent="0.3">
      <c r="B51" s="300"/>
      <c r="C51" s="300"/>
      <c r="D51" s="34"/>
      <c r="E51" s="34"/>
      <c r="F51" s="35"/>
      <c r="G51" s="36"/>
      <c r="H51" s="37"/>
      <c r="I51" s="38" t="str">
        <f t="shared" si="6"/>
        <v/>
      </c>
      <c r="J51" s="60"/>
      <c r="K51" s="38" t="str">
        <f t="shared" ref="K51:K61" si="7">IF(G51="","",(I51*J51))</f>
        <v/>
      </c>
      <c r="L51" s="38" t="str">
        <f t="shared" ref="L51:L61" si="8">IF(G51="","",(I51+K51))</f>
        <v/>
      </c>
      <c r="M51" s="26"/>
      <c r="N51" s="5"/>
    </row>
    <row r="52" spans="2:14" hidden="1" outlineLevel="1" x14ac:dyDescent="0.3">
      <c r="B52" s="300"/>
      <c r="C52" s="300"/>
      <c r="D52" s="34"/>
      <c r="E52" s="34"/>
      <c r="F52" s="35"/>
      <c r="G52" s="36"/>
      <c r="H52" s="37"/>
      <c r="I52" s="38" t="str">
        <f t="shared" si="6"/>
        <v/>
      </c>
      <c r="J52" s="60"/>
      <c r="K52" s="38" t="str">
        <f t="shared" si="7"/>
        <v/>
      </c>
      <c r="L52" s="38" t="str">
        <f t="shared" si="8"/>
        <v/>
      </c>
      <c r="M52" s="26"/>
      <c r="N52" s="5"/>
    </row>
    <row r="53" spans="2:14" hidden="1" outlineLevel="1" x14ac:dyDescent="0.3">
      <c r="B53" s="300"/>
      <c r="C53" s="300"/>
      <c r="D53" s="34"/>
      <c r="E53" s="34"/>
      <c r="F53" s="35"/>
      <c r="G53" s="36"/>
      <c r="H53" s="37"/>
      <c r="I53" s="38" t="str">
        <f t="shared" si="6"/>
        <v/>
      </c>
      <c r="J53" s="60"/>
      <c r="K53" s="38" t="str">
        <f t="shared" si="7"/>
        <v/>
      </c>
      <c r="L53" s="38" t="str">
        <f t="shared" si="8"/>
        <v/>
      </c>
      <c r="M53" s="26"/>
      <c r="N53" s="5"/>
    </row>
    <row r="54" spans="2:14" hidden="1" outlineLevel="1" x14ac:dyDescent="0.3">
      <c r="B54" s="300"/>
      <c r="C54" s="300"/>
      <c r="D54" s="34"/>
      <c r="E54" s="34"/>
      <c r="F54" s="35"/>
      <c r="G54" s="36"/>
      <c r="H54" s="37"/>
      <c r="I54" s="38" t="str">
        <f t="shared" si="6"/>
        <v/>
      </c>
      <c r="J54" s="60"/>
      <c r="K54" s="38" t="str">
        <f t="shared" si="7"/>
        <v/>
      </c>
      <c r="L54" s="38" t="str">
        <f t="shared" si="8"/>
        <v/>
      </c>
      <c r="M54" s="26"/>
      <c r="N54" s="5"/>
    </row>
    <row r="55" spans="2:14" hidden="1" outlineLevel="1" x14ac:dyDescent="0.3">
      <c r="B55" s="300"/>
      <c r="C55" s="300"/>
      <c r="D55" s="34"/>
      <c r="E55" s="34"/>
      <c r="F55" s="35"/>
      <c r="G55" s="36"/>
      <c r="H55" s="37"/>
      <c r="I55" s="38" t="str">
        <f t="shared" si="6"/>
        <v/>
      </c>
      <c r="J55" s="60"/>
      <c r="K55" s="38" t="str">
        <f t="shared" si="7"/>
        <v/>
      </c>
      <c r="L55" s="38" t="str">
        <f t="shared" si="8"/>
        <v/>
      </c>
      <c r="M55" s="26"/>
      <c r="N55" s="5"/>
    </row>
    <row r="56" spans="2:14" hidden="1" outlineLevel="1" x14ac:dyDescent="0.3">
      <c r="B56" s="300"/>
      <c r="C56" s="300"/>
      <c r="D56" s="34"/>
      <c r="E56" s="34"/>
      <c r="F56" s="35"/>
      <c r="G56" s="36"/>
      <c r="H56" s="37"/>
      <c r="I56" s="38" t="str">
        <f t="shared" si="6"/>
        <v/>
      </c>
      <c r="J56" s="60"/>
      <c r="K56" s="38" t="str">
        <f t="shared" si="7"/>
        <v/>
      </c>
      <c r="L56" s="38" t="str">
        <f t="shared" si="8"/>
        <v/>
      </c>
      <c r="M56" s="26"/>
      <c r="N56" s="5"/>
    </row>
    <row r="57" spans="2:14" hidden="1" outlineLevel="1" x14ac:dyDescent="0.3">
      <c r="B57" s="300"/>
      <c r="C57" s="300"/>
      <c r="D57" s="34"/>
      <c r="E57" s="34"/>
      <c r="F57" s="35"/>
      <c r="G57" s="36"/>
      <c r="H57" s="37"/>
      <c r="I57" s="38" t="str">
        <f t="shared" si="6"/>
        <v/>
      </c>
      <c r="J57" s="60"/>
      <c r="K57" s="38" t="str">
        <f t="shared" si="7"/>
        <v/>
      </c>
      <c r="L57" s="38" t="str">
        <f t="shared" si="8"/>
        <v/>
      </c>
      <c r="M57" s="26"/>
      <c r="N57" s="5"/>
    </row>
    <row r="58" spans="2:14" hidden="1" outlineLevel="1" x14ac:dyDescent="0.3">
      <c r="B58" s="300"/>
      <c r="C58" s="300"/>
      <c r="D58" s="34"/>
      <c r="E58" s="34"/>
      <c r="F58" s="35"/>
      <c r="G58" s="36"/>
      <c r="H58" s="37"/>
      <c r="I58" s="38" t="str">
        <f t="shared" si="6"/>
        <v/>
      </c>
      <c r="J58" s="60"/>
      <c r="K58" s="38" t="str">
        <f t="shared" si="7"/>
        <v/>
      </c>
      <c r="L58" s="38" t="str">
        <f t="shared" si="8"/>
        <v/>
      </c>
      <c r="M58" s="26"/>
      <c r="N58" s="5"/>
    </row>
    <row r="59" spans="2:14" hidden="1" outlineLevel="1" x14ac:dyDescent="0.3">
      <c r="B59" s="300"/>
      <c r="C59" s="300"/>
      <c r="D59" s="34"/>
      <c r="E59" s="34"/>
      <c r="F59" s="35"/>
      <c r="G59" s="36"/>
      <c r="H59" s="37"/>
      <c r="I59" s="38" t="str">
        <f t="shared" si="6"/>
        <v/>
      </c>
      <c r="J59" s="60"/>
      <c r="K59" s="38" t="str">
        <f t="shared" si="7"/>
        <v/>
      </c>
      <c r="L59" s="38" t="str">
        <f t="shared" si="8"/>
        <v/>
      </c>
      <c r="M59" s="26"/>
      <c r="N59" s="5"/>
    </row>
    <row r="60" spans="2:14" hidden="1" outlineLevel="1" x14ac:dyDescent="0.3">
      <c r="B60" s="300"/>
      <c r="C60" s="300"/>
      <c r="D60" s="34"/>
      <c r="E60" s="34"/>
      <c r="F60" s="35"/>
      <c r="G60" s="36"/>
      <c r="H60" s="37"/>
      <c r="I60" s="38" t="str">
        <f t="shared" si="6"/>
        <v/>
      </c>
      <c r="J60" s="60"/>
      <c r="K60" s="38" t="str">
        <f t="shared" si="7"/>
        <v/>
      </c>
      <c r="L60" s="38" t="str">
        <f t="shared" si="8"/>
        <v/>
      </c>
      <c r="M60" s="26"/>
      <c r="N60" s="5"/>
    </row>
    <row r="61" spans="2:14" hidden="1" outlineLevel="1" x14ac:dyDescent="0.3">
      <c r="B61" s="300"/>
      <c r="C61" s="300"/>
      <c r="D61" s="34"/>
      <c r="E61" s="34"/>
      <c r="F61" s="35"/>
      <c r="G61" s="36"/>
      <c r="H61" s="37"/>
      <c r="I61" s="38" t="str">
        <f t="shared" si="6"/>
        <v/>
      </c>
      <c r="J61" s="60"/>
      <c r="K61" s="38" t="str">
        <f t="shared" si="7"/>
        <v/>
      </c>
      <c r="L61" s="38" t="str">
        <f t="shared" si="8"/>
        <v/>
      </c>
      <c r="M61" s="26"/>
      <c r="N61" s="5"/>
    </row>
    <row r="62" spans="2:14" collapsed="1" x14ac:dyDescent="0.3">
      <c r="B62" s="24"/>
      <c r="C62" s="24"/>
      <c r="D62" s="24"/>
      <c r="E62" s="24"/>
      <c r="F62" s="33"/>
      <c r="G62" s="32"/>
      <c r="H62" s="33" t="s">
        <v>13</v>
      </c>
      <c r="I62" s="32">
        <f>SUM(I50:I61)</f>
        <v>0</v>
      </c>
      <c r="J62" s="32"/>
      <c r="K62" s="32">
        <f>SUM(K50:K61)</f>
        <v>0</v>
      </c>
      <c r="L62" s="32">
        <f>SUM(L50:L61)</f>
        <v>0</v>
      </c>
      <c r="M62" s="26"/>
      <c r="N62" s="5"/>
    </row>
    <row r="63" spans="2:14" x14ac:dyDescent="0.3">
      <c r="B63" s="24"/>
      <c r="C63" s="24"/>
      <c r="D63" s="24"/>
      <c r="E63" s="24"/>
      <c r="F63" s="24"/>
      <c r="G63" s="33"/>
      <c r="H63" s="32"/>
      <c r="I63" s="32"/>
      <c r="J63" s="32"/>
      <c r="K63" s="32"/>
      <c r="L63" s="32"/>
      <c r="M63" s="32"/>
      <c r="N63" s="5"/>
    </row>
    <row r="64" spans="2:14" ht="17.25" x14ac:dyDescent="0.3">
      <c r="B64" s="51"/>
      <c r="C64" s="245" t="s">
        <v>134</v>
      </c>
      <c r="D64" s="51"/>
      <c r="E64" s="51"/>
      <c r="F64" s="51"/>
      <c r="G64" s="51"/>
      <c r="H64" s="51"/>
      <c r="I64" s="51"/>
      <c r="J64" s="51"/>
      <c r="K64" s="51"/>
      <c r="L64" s="51"/>
      <c r="M64" s="17"/>
      <c r="N64" s="5"/>
    </row>
    <row r="65" spans="2:14" ht="16.5" customHeight="1" x14ac:dyDescent="0.3">
      <c r="B65" s="299" t="s">
        <v>42</v>
      </c>
      <c r="C65" s="299"/>
      <c r="D65" s="299" t="s">
        <v>17</v>
      </c>
      <c r="E65" s="290" t="s">
        <v>15</v>
      </c>
      <c r="F65" s="290"/>
      <c r="G65" s="291" t="s">
        <v>8</v>
      </c>
      <c r="H65" s="291" t="s">
        <v>12</v>
      </c>
      <c r="I65" s="291" t="s">
        <v>16</v>
      </c>
      <c r="J65" s="291" t="s">
        <v>32</v>
      </c>
      <c r="K65" s="291" t="s">
        <v>10</v>
      </c>
      <c r="L65" s="291" t="s">
        <v>9</v>
      </c>
      <c r="M65" s="17"/>
      <c r="N65" s="5"/>
    </row>
    <row r="66" spans="2:14" x14ac:dyDescent="0.3">
      <c r="B66" s="303"/>
      <c r="C66" s="303"/>
      <c r="D66" s="299"/>
      <c r="E66" s="55" t="s">
        <v>0</v>
      </c>
      <c r="F66" s="55" t="s">
        <v>7</v>
      </c>
      <c r="G66" s="292"/>
      <c r="H66" s="292"/>
      <c r="I66" s="293"/>
      <c r="J66" s="291"/>
      <c r="K66" s="293"/>
      <c r="L66" s="291"/>
      <c r="M66" s="17"/>
      <c r="N66" s="5"/>
    </row>
    <row r="67" spans="2:14" x14ac:dyDescent="0.3">
      <c r="B67" s="300"/>
      <c r="C67" s="300"/>
      <c r="D67" s="34"/>
      <c r="E67" s="34"/>
      <c r="F67" s="35"/>
      <c r="G67" s="36"/>
      <c r="H67" s="37"/>
      <c r="I67" s="38" t="str">
        <f>IF(G67="","",(G67*H67))</f>
        <v/>
      </c>
      <c r="J67" s="60"/>
      <c r="K67" s="38" t="str">
        <f>IF(G67="","",(I67*J67))</f>
        <v/>
      </c>
      <c r="L67" s="38" t="str">
        <f>IF(G67="","",(I67+K67))</f>
        <v/>
      </c>
      <c r="M67" s="24"/>
      <c r="N67" s="5"/>
    </row>
    <row r="68" spans="2:14" x14ac:dyDescent="0.3">
      <c r="B68" s="300"/>
      <c r="C68" s="300"/>
      <c r="D68" s="34"/>
      <c r="E68" s="34"/>
      <c r="F68" s="35"/>
      <c r="G68" s="36"/>
      <c r="H68" s="37"/>
      <c r="I68" s="38" t="str">
        <f t="shared" ref="I68:I78" si="9">IF(G68="","",(G68*H68))</f>
        <v/>
      </c>
      <c r="J68" s="60"/>
      <c r="K68" s="38" t="str">
        <f t="shared" ref="K68:K78" si="10">IF(G68="","",(I68*J68))</f>
        <v/>
      </c>
      <c r="L68" s="38" t="str">
        <f t="shared" ref="L68:L78" si="11">IF(G68="","",(I68+K68))</f>
        <v/>
      </c>
      <c r="M68" s="24"/>
      <c r="N68" s="5"/>
    </row>
    <row r="69" spans="2:14" hidden="1" outlineLevel="1" x14ac:dyDescent="0.3">
      <c r="B69" s="300"/>
      <c r="C69" s="300"/>
      <c r="D69" s="34"/>
      <c r="E69" s="34"/>
      <c r="F69" s="35"/>
      <c r="G69" s="36"/>
      <c r="H69" s="37"/>
      <c r="I69" s="38" t="str">
        <f t="shared" si="9"/>
        <v/>
      </c>
      <c r="J69" s="60"/>
      <c r="K69" s="38" t="str">
        <f t="shared" si="10"/>
        <v/>
      </c>
      <c r="L69" s="38" t="str">
        <f t="shared" si="11"/>
        <v/>
      </c>
      <c r="M69" s="24"/>
      <c r="N69" s="5"/>
    </row>
    <row r="70" spans="2:14" hidden="1" outlineLevel="1" x14ac:dyDescent="0.3">
      <c r="B70" s="300"/>
      <c r="C70" s="300"/>
      <c r="D70" s="34"/>
      <c r="E70" s="34"/>
      <c r="F70" s="35"/>
      <c r="G70" s="36"/>
      <c r="H70" s="37"/>
      <c r="I70" s="38" t="str">
        <f t="shared" si="9"/>
        <v/>
      </c>
      <c r="J70" s="60"/>
      <c r="K70" s="38" t="str">
        <f t="shared" si="10"/>
        <v/>
      </c>
      <c r="L70" s="38" t="str">
        <f t="shared" si="11"/>
        <v/>
      </c>
      <c r="M70" s="24"/>
      <c r="N70" s="5"/>
    </row>
    <row r="71" spans="2:14" hidden="1" outlineLevel="1" x14ac:dyDescent="0.3">
      <c r="B71" s="300"/>
      <c r="C71" s="300"/>
      <c r="D71" s="34"/>
      <c r="E71" s="34"/>
      <c r="F71" s="35"/>
      <c r="G71" s="36"/>
      <c r="H71" s="37"/>
      <c r="I71" s="38" t="str">
        <f t="shared" si="9"/>
        <v/>
      </c>
      <c r="J71" s="60"/>
      <c r="K71" s="38" t="str">
        <f t="shared" si="10"/>
        <v/>
      </c>
      <c r="L71" s="38" t="str">
        <f t="shared" si="11"/>
        <v/>
      </c>
      <c r="M71" s="24"/>
      <c r="N71" s="5"/>
    </row>
    <row r="72" spans="2:14" hidden="1" outlineLevel="1" x14ac:dyDescent="0.3">
      <c r="B72" s="300"/>
      <c r="C72" s="300"/>
      <c r="D72" s="34"/>
      <c r="E72" s="34"/>
      <c r="F72" s="35"/>
      <c r="G72" s="36"/>
      <c r="H72" s="37"/>
      <c r="I72" s="38" t="str">
        <f t="shared" si="9"/>
        <v/>
      </c>
      <c r="J72" s="60"/>
      <c r="K72" s="38" t="str">
        <f t="shared" si="10"/>
        <v/>
      </c>
      <c r="L72" s="38" t="str">
        <f t="shared" si="11"/>
        <v/>
      </c>
      <c r="M72" s="24"/>
      <c r="N72" s="5"/>
    </row>
    <row r="73" spans="2:14" hidden="1" outlineLevel="1" x14ac:dyDescent="0.3">
      <c r="B73" s="300"/>
      <c r="C73" s="300"/>
      <c r="D73" s="34"/>
      <c r="E73" s="34"/>
      <c r="F73" s="35"/>
      <c r="G73" s="36"/>
      <c r="H73" s="37"/>
      <c r="I73" s="38" t="str">
        <f t="shared" si="9"/>
        <v/>
      </c>
      <c r="J73" s="60"/>
      <c r="K73" s="38" t="str">
        <f t="shared" si="10"/>
        <v/>
      </c>
      <c r="L73" s="38" t="str">
        <f t="shared" si="11"/>
        <v/>
      </c>
      <c r="M73" s="24"/>
      <c r="N73" s="5"/>
    </row>
    <row r="74" spans="2:14" hidden="1" outlineLevel="1" x14ac:dyDescent="0.3">
      <c r="B74" s="300"/>
      <c r="C74" s="300"/>
      <c r="D74" s="34"/>
      <c r="E74" s="34"/>
      <c r="F74" s="35"/>
      <c r="G74" s="36"/>
      <c r="H74" s="37"/>
      <c r="I74" s="38" t="str">
        <f t="shared" si="9"/>
        <v/>
      </c>
      <c r="J74" s="60"/>
      <c r="K74" s="38" t="str">
        <f t="shared" si="10"/>
        <v/>
      </c>
      <c r="L74" s="38" t="str">
        <f t="shared" si="11"/>
        <v/>
      </c>
      <c r="M74" s="24"/>
      <c r="N74" s="5"/>
    </row>
    <row r="75" spans="2:14" hidden="1" outlineLevel="1" x14ac:dyDescent="0.3">
      <c r="B75" s="300"/>
      <c r="C75" s="300"/>
      <c r="D75" s="34"/>
      <c r="E75" s="34"/>
      <c r="F75" s="35"/>
      <c r="G75" s="36"/>
      <c r="H75" s="37"/>
      <c r="I75" s="38" t="str">
        <f t="shared" si="9"/>
        <v/>
      </c>
      <c r="J75" s="60"/>
      <c r="K75" s="38" t="str">
        <f t="shared" si="10"/>
        <v/>
      </c>
      <c r="L75" s="38" t="str">
        <f t="shared" si="11"/>
        <v/>
      </c>
      <c r="M75" s="24"/>
      <c r="N75" s="5"/>
    </row>
    <row r="76" spans="2:14" hidden="1" outlineLevel="1" x14ac:dyDescent="0.3">
      <c r="B76" s="300"/>
      <c r="C76" s="300"/>
      <c r="D76" s="34"/>
      <c r="E76" s="34"/>
      <c r="F76" s="35"/>
      <c r="G76" s="36"/>
      <c r="H76" s="37"/>
      <c r="I76" s="38" t="str">
        <f t="shared" si="9"/>
        <v/>
      </c>
      <c r="J76" s="60"/>
      <c r="K76" s="38" t="str">
        <f t="shared" si="10"/>
        <v/>
      </c>
      <c r="L76" s="38" t="str">
        <f t="shared" si="11"/>
        <v/>
      </c>
      <c r="M76" s="24"/>
      <c r="N76" s="5"/>
    </row>
    <row r="77" spans="2:14" hidden="1" outlineLevel="1" x14ac:dyDescent="0.3">
      <c r="B77" s="300"/>
      <c r="C77" s="300"/>
      <c r="D77" s="34"/>
      <c r="E77" s="34"/>
      <c r="F77" s="35"/>
      <c r="G77" s="36"/>
      <c r="H77" s="37"/>
      <c r="I77" s="38" t="str">
        <f t="shared" si="9"/>
        <v/>
      </c>
      <c r="J77" s="60"/>
      <c r="K77" s="38" t="str">
        <f t="shared" si="10"/>
        <v/>
      </c>
      <c r="L77" s="38" t="str">
        <f t="shared" si="11"/>
        <v/>
      </c>
      <c r="M77" s="24"/>
      <c r="N77" s="5"/>
    </row>
    <row r="78" spans="2:14" hidden="1" outlineLevel="1" x14ac:dyDescent="0.3">
      <c r="B78" s="300"/>
      <c r="C78" s="300"/>
      <c r="D78" s="34"/>
      <c r="E78" s="34"/>
      <c r="F78" s="35"/>
      <c r="G78" s="36"/>
      <c r="H78" s="37"/>
      <c r="I78" s="38" t="str">
        <f t="shared" si="9"/>
        <v/>
      </c>
      <c r="J78" s="60"/>
      <c r="K78" s="38" t="str">
        <f t="shared" si="10"/>
        <v/>
      </c>
      <c r="L78" s="38" t="str">
        <f t="shared" si="11"/>
        <v/>
      </c>
      <c r="M78" s="24"/>
      <c r="N78" s="5"/>
    </row>
    <row r="79" spans="2:14" collapsed="1" x14ac:dyDescent="0.3">
      <c r="B79" s="24"/>
      <c r="C79" s="24"/>
      <c r="D79" s="24"/>
      <c r="E79" s="33"/>
      <c r="F79" s="32"/>
      <c r="G79" s="32"/>
      <c r="H79" s="32" t="s">
        <v>13</v>
      </c>
      <c r="I79" s="32">
        <f>SUM(I67:I78)</f>
        <v>0</v>
      </c>
      <c r="J79" s="32"/>
      <c r="K79" s="32">
        <f>SUM(K67:K78)</f>
        <v>0</v>
      </c>
      <c r="L79" s="46">
        <f>SUM(L67:L78)</f>
        <v>0</v>
      </c>
      <c r="M79" s="24"/>
      <c r="N79" s="5"/>
    </row>
    <row r="80" spans="2:14" x14ac:dyDescent="0.3">
      <c r="B80" s="24"/>
      <c r="C80" s="24"/>
      <c r="D80" s="24"/>
      <c r="E80" s="24"/>
      <c r="F80" s="24"/>
      <c r="G80" s="33"/>
      <c r="H80" s="32"/>
      <c r="I80" s="32"/>
      <c r="J80" s="32"/>
      <c r="K80" s="32"/>
      <c r="L80" s="32"/>
      <c r="M80" s="32"/>
      <c r="N80" s="5"/>
    </row>
    <row r="81" spans="2:14" ht="18.75" x14ac:dyDescent="0.3">
      <c r="B81" s="53"/>
      <c r="C81" s="52" t="s">
        <v>132</v>
      </c>
      <c r="D81" s="53"/>
      <c r="E81" s="53"/>
      <c r="F81" s="53"/>
      <c r="G81" s="53"/>
      <c r="H81" s="53"/>
      <c r="I81" s="53"/>
      <c r="J81" s="53"/>
      <c r="K81" s="53"/>
      <c r="L81" s="53"/>
      <c r="M81" s="4"/>
      <c r="N81" s="5"/>
    </row>
    <row r="82" spans="2:14" ht="16.5" customHeight="1" x14ac:dyDescent="0.3">
      <c r="B82" s="299" t="s">
        <v>42</v>
      </c>
      <c r="C82" s="299"/>
      <c r="D82" s="299" t="s">
        <v>17</v>
      </c>
      <c r="E82" s="290" t="s">
        <v>15</v>
      </c>
      <c r="F82" s="290"/>
      <c r="G82" s="291" t="s">
        <v>8</v>
      </c>
      <c r="H82" s="291" t="s">
        <v>12</v>
      </c>
      <c r="I82" s="291" t="s">
        <v>16</v>
      </c>
      <c r="J82" s="291" t="s">
        <v>32</v>
      </c>
      <c r="K82" s="291" t="s">
        <v>10</v>
      </c>
      <c r="L82" s="291" t="s">
        <v>9</v>
      </c>
      <c r="M82" s="4"/>
      <c r="N82" s="5"/>
    </row>
    <row r="83" spans="2:14" x14ac:dyDescent="0.3">
      <c r="B83" s="303"/>
      <c r="C83" s="303"/>
      <c r="D83" s="299"/>
      <c r="E83" s="55" t="s">
        <v>0</v>
      </c>
      <c r="F83" s="55" t="s">
        <v>7</v>
      </c>
      <c r="G83" s="292"/>
      <c r="H83" s="292"/>
      <c r="I83" s="293"/>
      <c r="J83" s="291"/>
      <c r="K83" s="293"/>
      <c r="L83" s="291"/>
      <c r="M83" s="4"/>
      <c r="N83" s="5"/>
    </row>
    <row r="84" spans="2:14" x14ac:dyDescent="0.3">
      <c r="B84" s="300"/>
      <c r="C84" s="300"/>
      <c r="D84" s="34"/>
      <c r="E84" s="34"/>
      <c r="F84" s="35"/>
      <c r="G84" s="36"/>
      <c r="H84" s="37"/>
      <c r="I84" s="38" t="str">
        <f>IF(G84="","",(G84*H84))</f>
        <v/>
      </c>
      <c r="J84" s="60"/>
      <c r="K84" s="38" t="str">
        <f>IF(G84="","",(I84*J84))</f>
        <v/>
      </c>
      <c r="L84" s="38" t="str">
        <f>IF(G84="","",(I84+K84))</f>
        <v/>
      </c>
      <c r="M84" s="24"/>
      <c r="N84" s="5"/>
    </row>
    <row r="85" spans="2:14" x14ac:dyDescent="0.3">
      <c r="B85" s="300"/>
      <c r="C85" s="300"/>
      <c r="D85" s="34"/>
      <c r="E85" s="34"/>
      <c r="F85" s="35"/>
      <c r="G85" s="36"/>
      <c r="H85" s="37"/>
      <c r="I85" s="38" t="str">
        <f t="shared" ref="I85:I95" si="12">IF(G85="","",(G85*H85))</f>
        <v/>
      </c>
      <c r="J85" s="60"/>
      <c r="K85" s="38" t="str">
        <f t="shared" ref="K85:K95" si="13">IF(G85="","",(I85*J85))</f>
        <v/>
      </c>
      <c r="L85" s="38" t="str">
        <f t="shared" ref="L85:L95" si="14">IF(G85="","",(I85+K85))</f>
        <v/>
      </c>
      <c r="M85" s="24"/>
      <c r="N85" s="5"/>
    </row>
    <row r="86" spans="2:14" hidden="1" outlineLevel="1" x14ac:dyDescent="0.3">
      <c r="B86" s="300"/>
      <c r="C86" s="300"/>
      <c r="D86" s="34"/>
      <c r="E86" s="34"/>
      <c r="F86" s="35"/>
      <c r="G86" s="36"/>
      <c r="H86" s="37"/>
      <c r="I86" s="38" t="str">
        <f t="shared" si="12"/>
        <v/>
      </c>
      <c r="J86" s="60"/>
      <c r="K86" s="38" t="str">
        <f t="shared" si="13"/>
        <v/>
      </c>
      <c r="L86" s="38" t="str">
        <f t="shared" si="14"/>
        <v/>
      </c>
      <c r="M86" s="24"/>
      <c r="N86" s="5"/>
    </row>
    <row r="87" spans="2:14" hidden="1" outlineLevel="1" x14ac:dyDescent="0.3">
      <c r="B87" s="300"/>
      <c r="C87" s="300"/>
      <c r="D87" s="34"/>
      <c r="E87" s="34"/>
      <c r="F87" s="35"/>
      <c r="G87" s="36"/>
      <c r="H87" s="37"/>
      <c r="I87" s="38" t="str">
        <f t="shared" si="12"/>
        <v/>
      </c>
      <c r="J87" s="60"/>
      <c r="K87" s="38" t="str">
        <f t="shared" si="13"/>
        <v/>
      </c>
      <c r="L87" s="38" t="str">
        <f t="shared" si="14"/>
        <v/>
      </c>
      <c r="M87" s="24"/>
      <c r="N87" s="5"/>
    </row>
    <row r="88" spans="2:14" hidden="1" outlineLevel="1" x14ac:dyDescent="0.3">
      <c r="B88" s="300"/>
      <c r="C88" s="300"/>
      <c r="D88" s="34"/>
      <c r="E88" s="34"/>
      <c r="F88" s="35"/>
      <c r="G88" s="36"/>
      <c r="H88" s="37"/>
      <c r="I88" s="38" t="str">
        <f t="shared" si="12"/>
        <v/>
      </c>
      <c r="J88" s="60"/>
      <c r="K88" s="38" t="str">
        <f t="shared" si="13"/>
        <v/>
      </c>
      <c r="L88" s="38" t="str">
        <f t="shared" si="14"/>
        <v/>
      </c>
      <c r="M88" s="24"/>
      <c r="N88" s="5"/>
    </row>
    <row r="89" spans="2:14" hidden="1" outlineLevel="1" x14ac:dyDescent="0.3">
      <c r="B89" s="300"/>
      <c r="C89" s="300"/>
      <c r="D89" s="34"/>
      <c r="E89" s="34"/>
      <c r="F89" s="35"/>
      <c r="G89" s="36"/>
      <c r="H89" s="37"/>
      <c r="I89" s="38" t="str">
        <f t="shared" si="12"/>
        <v/>
      </c>
      <c r="J89" s="60"/>
      <c r="K89" s="38" t="str">
        <f t="shared" si="13"/>
        <v/>
      </c>
      <c r="L89" s="38" t="str">
        <f t="shared" si="14"/>
        <v/>
      </c>
      <c r="M89" s="24"/>
      <c r="N89" s="5"/>
    </row>
    <row r="90" spans="2:14" hidden="1" outlineLevel="1" x14ac:dyDescent="0.3">
      <c r="B90" s="300"/>
      <c r="C90" s="300"/>
      <c r="D90" s="34"/>
      <c r="E90" s="34"/>
      <c r="F90" s="35"/>
      <c r="G90" s="36"/>
      <c r="H90" s="37"/>
      <c r="I90" s="38" t="str">
        <f t="shared" si="12"/>
        <v/>
      </c>
      <c r="J90" s="60"/>
      <c r="K90" s="38" t="str">
        <f t="shared" si="13"/>
        <v/>
      </c>
      <c r="L90" s="38" t="str">
        <f t="shared" si="14"/>
        <v/>
      </c>
      <c r="M90" s="24"/>
      <c r="N90" s="5"/>
    </row>
    <row r="91" spans="2:14" hidden="1" outlineLevel="1" x14ac:dyDescent="0.3">
      <c r="B91" s="300"/>
      <c r="C91" s="300"/>
      <c r="D91" s="34"/>
      <c r="E91" s="34"/>
      <c r="F91" s="35"/>
      <c r="G91" s="36"/>
      <c r="H91" s="37"/>
      <c r="I91" s="38" t="str">
        <f t="shared" si="12"/>
        <v/>
      </c>
      <c r="J91" s="60"/>
      <c r="K91" s="38" t="str">
        <f t="shared" si="13"/>
        <v/>
      </c>
      <c r="L91" s="38" t="str">
        <f t="shared" si="14"/>
        <v/>
      </c>
      <c r="M91" s="24"/>
      <c r="N91" s="5"/>
    </row>
    <row r="92" spans="2:14" hidden="1" outlineLevel="1" x14ac:dyDescent="0.3">
      <c r="B92" s="300"/>
      <c r="C92" s="300"/>
      <c r="D92" s="34"/>
      <c r="E92" s="34"/>
      <c r="F92" s="35"/>
      <c r="G92" s="36"/>
      <c r="H92" s="37"/>
      <c r="I92" s="38" t="str">
        <f t="shared" si="12"/>
        <v/>
      </c>
      <c r="J92" s="60"/>
      <c r="K92" s="38" t="str">
        <f t="shared" si="13"/>
        <v/>
      </c>
      <c r="L92" s="38" t="str">
        <f t="shared" si="14"/>
        <v/>
      </c>
      <c r="M92" s="24"/>
      <c r="N92" s="5"/>
    </row>
    <row r="93" spans="2:14" hidden="1" outlineLevel="1" x14ac:dyDescent="0.3">
      <c r="B93" s="300"/>
      <c r="C93" s="300"/>
      <c r="D93" s="34"/>
      <c r="E93" s="34"/>
      <c r="F93" s="35"/>
      <c r="G93" s="36"/>
      <c r="H93" s="37"/>
      <c r="I93" s="38" t="str">
        <f t="shared" si="12"/>
        <v/>
      </c>
      <c r="J93" s="60"/>
      <c r="K93" s="38" t="str">
        <f t="shared" si="13"/>
        <v/>
      </c>
      <c r="L93" s="38" t="str">
        <f t="shared" si="14"/>
        <v/>
      </c>
      <c r="M93" s="24"/>
      <c r="N93" s="5"/>
    </row>
    <row r="94" spans="2:14" hidden="1" outlineLevel="1" x14ac:dyDescent="0.3">
      <c r="B94" s="300"/>
      <c r="C94" s="300"/>
      <c r="D94" s="34"/>
      <c r="E94" s="34"/>
      <c r="F94" s="35"/>
      <c r="G94" s="36"/>
      <c r="H94" s="37"/>
      <c r="I94" s="38" t="str">
        <f t="shared" si="12"/>
        <v/>
      </c>
      <c r="J94" s="60"/>
      <c r="K94" s="38" t="str">
        <f t="shared" si="13"/>
        <v/>
      </c>
      <c r="L94" s="38" t="str">
        <f t="shared" si="14"/>
        <v/>
      </c>
      <c r="M94" s="24"/>
      <c r="N94" s="5"/>
    </row>
    <row r="95" spans="2:14" hidden="1" outlineLevel="1" x14ac:dyDescent="0.3">
      <c r="B95" s="300"/>
      <c r="C95" s="300"/>
      <c r="D95" s="34"/>
      <c r="E95" s="34"/>
      <c r="F95" s="35"/>
      <c r="G95" s="36"/>
      <c r="H95" s="37"/>
      <c r="I95" s="38" t="str">
        <f t="shared" si="12"/>
        <v/>
      </c>
      <c r="J95" s="60"/>
      <c r="K95" s="38" t="str">
        <f t="shared" si="13"/>
        <v/>
      </c>
      <c r="L95" s="38" t="str">
        <f t="shared" si="14"/>
        <v/>
      </c>
      <c r="M95" s="24"/>
      <c r="N95" s="5"/>
    </row>
    <row r="96" spans="2:14" collapsed="1" x14ac:dyDescent="0.3">
      <c r="B96" s="24"/>
      <c r="C96" s="24"/>
      <c r="D96" s="24"/>
      <c r="E96" s="33"/>
      <c r="F96" s="32"/>
      <c r="G96" s="32"/>
      <c r="H96" s="32" t="s">
        <v>13</v>
      </c>
      <c r="I96" s="32">
        <f>SUM(I84:I95)</f>
        <v>0</v>
      </c>
      <c r="J96" s="32"/>
      <c r="K96" s="32">
        <f>SUM(K84:K95)</f>
        <v>0</v>
      </c>
      <c r="L96" s="46">
        <f>SUM(L84:L95)</f>
        <v>0</v>
      </c>
      <c r="M96" s="24"/>
      <c r="N96" s="5"/>
    </row>
    <row r="97" spans="2:14" x14ac:dyDescent="0.3">
      <c r="B97" s="24"/>
      <c r="C97" s="24"/>
      <c r="D97" s="24"/>
      <c r="E97" s="24"/>
      <c r="F97" s="24"/>
      <c r="G97" s="33"/>
      <c r="H97" s="32"/>
      <c r="I97" s="32"/>
      <c r="J97" s="32"/>
      <c r="K97" s="32"/>
      <c r="L97" s="32"/>
      <c r="M97" s="32"/>
      <c r="N97" s="5"/>
    </row>
    <row r="98" spans="2:14" ht="18.75" x14ac:dyDescent="0.3">
      <c r="B98" s="51"/>
      <c r="C98" s="52" t="s">
        <v>133</v>
      </c>
      <c r="D98" s="51"/>
      <c r="E98" s="51"/>
      <c r="F98" s="51"/>
      <c r="G98" s="51"/>
      <c r="H98" s="51"/>
      <c r="I98" s="51"/>
      <c r="J98" s="51"/>
      <c r="K98" s="51"/>
      <c r="L98" s="51"/>
      <c r="M98" s="17"/>
      <c r="N98" s="5"/>
    </row>
    <row r="99" spans="2:14" ht="16.5" customHeight="1" x14ac:dyDescent="0.3">
      <c r="B99" s="51"/>
      <c r="C99" s="51"/>
      <c r="D99" s="51"/>
      <c r="E99" s="290" t="s">
        <v>15</v>
      </c>
      <c r="F99" s="290"/>
      <c r="G99" s="57"/>
      <c r="H99" s="58"/>
      <c r="I99" s="58"/>
      <c r="J99" s="58"/>
      <c r="K99" s="58"/>
      <c r="L99" s="58"/>
      <c r="M99" s="22"/>
      <c r="N99" s="5"/>
    </row>
    <row r="100" spans="2:14" ht="16.5" customHeight="1" x14ac:dyDescent="0.3">
      <c r="B100" s="299" t="s">
        <v>42</v>
      </c>
      <c r="C100" s="299"/>
      <c r="D100" s="299" t="s">
        <v>17</v>
      </c>
      <c r="E100" s="55" t="s">
        <v>0</v>
      </c>
      <c r="F100" s="55" t="s">
        <v>7</v>
      </c>
      <c r="G100" s="291" t="s">
        <v>8</v>
      </c>
      <c r="H100" s="291" t="s">
        <v>12</v>
      </c>
      <c r="I100" s="291" t="s">
        <v>16</v>
      </c>
      <c r="J100" s="291" t="s">
        <v>32</v>
      </c>
      <c r="K100" s="291" t="s">
        <v>10</v>
      </c>
      <c r="L100" s="291" t="s">
        <v>9</v>
      </c>
      <c r="M100" s="17"/>
      <c r="N100" s="5"/>
    </row>
    <row r="101" spans="2:14" x14ac:dyDescent="0.3">
      <c r="B101" s="303"/>
      <c r="C101" s="303"/>
      <c r="D101" s="299"/>
      <c r="E101" s="51"/>
      <c r="F101" s="51"/>
      <c r="G101" s="292"/>
      <c r="H101" s="292"/>
      <c r="I101" s="293"/>
      <c r="J101" s="291"/>
      <c r="K101" s="293"/>
      <c r="L101" s="291"/>
      <c r="M101" s="17"/>
      <c r="N101" s="5"/>
    </row>
    <row r="102" spans="2:14" x14ac:dyDescent="0.3">
      <c r="B102" s="300"/>
      <c r="C102" s="300"/>
      <c r="D102" s="34"/>
      <c r="E102" s="34"/>
      <c r="F102" s="35"/>
      <c r="G102" s="36"/>
      <c r="H102" s="37"/>
      <c r="I102" s="38" t="str">
        <f>IF(G102="","",(G102*H102))</f>
        <v/>
      </c>
      <c r="J102" s="60"/>
      <c r="K102" s="38" t="str">
        <f>IF(G102="","",(I102*J102))</f>
        <v/>
      </c>
      <c r="L102" s="38" t="str">
        <f>IF(G102="","",(I102+K102))</f>
        <v/>
      </c>
      <c r="M102" s="26"/>
      <c r="N102" s="5"/>
    </row>
    <row r="103" spans="2:14" x14ac:dyDescent="0.3">
      <c r="B103" s="300"/>
      <c r="C103" s="300"/>
      <c r="D103" s="34"/>
      <c r="E103" s="34"/>
      <c r="F103" s="35"/>
      <c r="G103" s="36"/>
      <c r="H103" s="37"/>
      <c r="I103" s="38" t="str">
        <f t="shared" ref="I103:I113" si="15">IF(G103="","",(G103*H103))</f>
        <v/>
      </c>
      <c r="J103" s="60"/>
      <c r="K103" s="38" t="str">
        <f t="shared" ref="K103:K113" si="16">IF(G103="","",(I103*J103))</f>
        <v/>
      </c>
      <c r="L103" s="38" t="str">
        <f t="shared" ref="L103:L113" si="17">IF(G103="","",(I103+K103))</f>
        <v/>
      </c>
      <c r="M103" s="26"/>
      <c r="N103" s="5"/>
    </row>
    <row r="104" spans="2:14" hidden="1" outlineLevel="1" x14ac:dyDescent="0.3">
      <c r="B104" s="300"/>
      <c r="C104" s="300"/>
      <c r="D104" s="34"/>
      <c r="E104" s="34"/>
      <c r="F104" s="35"/>
      <c r="G104" s="36"/>
      <c r="H104" s="37"/>
      <c r="I104" s="38" t="str">
        <f t="shared" si="15"/>
        <v/>
      </c>
      <c r="J104" s="60"/>
      <c r="K104" s="38" t="str">
        <f t="shared" si="16"/>
        <v/>
      </c>
      <c r="L104" s="38" t="str">
        <f t="shared" si="17"/>
        <v/>
      </c>
      <c r="M104" s="26"/>
      <c r="N104" s="5"/>
    </row>
    <row r="105" spans="2:14" hidden="1" outlineLevel="1" x14ac:dyDescent="0.3">
      <c r="B105" s="300"/>
      <c r="C105" s="300"/>
      <c r="D105" s="34"/>
      <c r="E105" s="34"/>
      <c r="F105" s="35"/>
      <c r="G105" s="36"/>
      <c r="H105" s="37"/>
      <c r="I105" s="38" t="str">
        <f t="shared" si="15"/>
        <v/>
      </c>
      <c r="J105" s="60"/>
      <c r="K105" s="38" t="str">
        <f t="shared" si="16"/>
        <v/>
      </c>
      <c r="L105" s="38" t="str">
        <f t="shared" si="17"/>
        <v/>
      </c>
      <c r="M105" s="26"/>
      <c r="N105" s="5"/>
    </row>
    <row r="106" spans="2:14" hidden="1" outlineLevel="1" x14ac:dyDescent="0.3">
      <c r="B106" s="300"/>
      <c r="C106" s="300"/>
      <c r="D106" s="34"/>
      <c r="E106" s="34"/>
      <c r="F106" s="35"/>
      <c r="G106" s="36"/>
      <c r="H106" s="37"/>
      <c r="I106" s="38" t="str">
        <f t="shared" si="15"/>
        <v/>
      </c>
      <c r="J106" s="60"/>
      <c r="K106" s="38" t="str">
        <f t="shared" si="16"/>
        <v/>
      </c>
      <c r="L106" s="38" t="str">
        <f t="shared" si="17"/>
        <v/>
      </c>
      <c r="M106" s="26"/>
      <c r="N106" s="5"/>
    </row>
    <row r="107" spans="2:14" hidden="1" outlineLevel="1" x14ac:dyDescent="0.3">
      <c r="B107" s="300"/>
      <c r="C107" s="300"/>
      <c r="D107" s="34"/>
      <c r="E107" s="34"/>
      <c r="F107" s="35"/>
      <c r="G107" s="36"/>
      <c r="H107" s="37"/>
      <c r="I107" s="38" t="str">
        <f t="shared" si="15"/>
        <v/>
      </c>
      <c r="J107" s="60"/>
      <c r="K107" s="38" t="str">
        <f t="shared" si="16"/>
        <v/>
      </c>
      <c r="L107" s="38" t="str">
        <f t="shared" si="17"/>
        <v/>
      </c>
      <c r="M107" s="26"/>
      <c r="N107" s="5"/>
    </row>
    <row r="108" spans="2:14" hidden="1" outlineLevel="1" x14ac:dyDescent="0.3">
      <c r="B108" s="300"/>
      <c r="C108" s="300"/>
      <c r="D108" s="34"/>
      <c r="E108" s="34"/>
      <c r="F108" s="35"/>
      <c r="G108" s="36"/>
      <c r="H108" s="37"/>
      <c r="I108" s="38" t="str">
        <f t="shared" si="15"/>
        <v/>
      </c>
      <c r="J108" s="60"/>
      <c r="K108" s="38" t="str">
        <f t="shared" si="16"/>
        <v/>
      </c>
      <c r="L108" s="38" t="str">
        <f t="shared" si="17"/>
        <v/>
      </c>
      <c r="M108" s="26"/>
      <c r="N108" s="5"/>
    </row>
    <row r="109" spans="2:14" hidden="1" outlineLevel="1" x14ac:dyDescent="0.3">
      <c r="B109" s="300"/>
      <c r="C109" s="300"/>
      <c r="D109" s="34"/>
      <c r="E109" s="34"/>
      <c r="F109" s="35"/>
      <c r="G109" s="36"/>
      <c r="H109" s="37"/>
      <c r="I109" s="38" t="str">
        <f t="shared" si="15"/>
        <v/>
      </c>
      <c r="J109" s="60"/>
      <c r="K109" s="38" t="str">
        <f t="shared" si="16"/>
        <v/>
      </c>
      <c r="L109" s="38" t="str">
        <f t="shared" si="17"/>
        <v/>
      </c>
      <c r="M109" s="26"/>
      <c r="N109" s="5"/>
    </row>
    <row r="110" spans="2:14" hidden="1" outlineLevel="1" x14ac:dyDescent="0.3">
      <c r="B110" s="300"/>
      <c r="C110" s="300"/>
      <c r="D110" s="34"/>
      <c r="E110" s="34"/>
      <c r="F110" s="35"/>
      <c r="G110" s="36"/>
      <c r="H110" s="37"/>
      <c r="I110" s="38" t="str">
        <f t="shared" si="15"/>
        <v/>
      </c>
      <c r="J110" s="60"/>
      <c r="K110" s="38" t="str">
        <f t="shared" si="16"/>
        <v/>
      </c>
      <c r="L110" s="38" t="str">
        <f t="shared" si="17"/>
        <v/>
      </c>
      <c r="M110" s="26"/>
      <c r="N110" s="5"/>
    </row>
    <row r="111" spans="2:14" hidden="1" outlineLevel="1" x14ac:dyDescent="0.3">
      <c r="B111" s="300"/>
      <c r="C111" s="300"/>
      <c r="D111" s="34"/>
      <c r="E111" s="34"/>
      <c r="F111" s="35"/>
      <c r="G111" s="36"/>
      <c r="H111" s="37"/>
      <c r="I111" s="38" t="str">
        <f t="shared" si="15"/>
        <v/>
      </c>
      <c r="J111" s="60"/>
      <c r="K111" s="38" t="str">
        <f t="shared" si="16"/>
        <v/>
      </c>
      <c r="L111" s="38" t="str">
        <f t="shared" si="17"/>
        <v/>
      </c>
      <c r="M111" s="26"/>
      <c r="N111" s="5"/>
    </row>
    <row r="112" spans="2:14" hidden="1" outlineLevel="1" x14ac:dyDescent="0.3">
      <c r="B112" s="300"/>
      <c r="C112" s="300"/>
      <c r="D112" s="34"/>
      <c r="E112" s="34"/>
      <c r="F112" s="35"/>
      <c r="G112" s="36"/>
      <c r="H112" s="37"/>
      <c r="I112" s="38" t="str">
        <f t="shared" si="15"/>
        <v/>
      </c>
      <c r="J112" s="60"/>
      <c r="K112" s="38" t="str">
        <f t="shared" si="16"/>
        <v/>
      </c>
      <c r="L112" s="38" t="str">
        <f t="shared" si="17"/>
        <v/>
      </c>
      <c r="M112" s="26"/>
      <c r="N112" s="5"/>
    </row>
    <row r="113" spans="2:14" hidden="1" outlineLevel="1" x14ac:dyDescent="0.3">
      <c r="B113" s="300"/>
      <c r="C113" s="300"/>
      <c r="D113" s="34"/>
      <c r="E113" s="34"/>
      <c r="F113" s="35"/>
      <c r="G113" s="36"/>
      <c r="H113" s="37"/>
      <c r="I113" s="38" t="str">
        <f t="shared" si="15"/>
        <v/>
      </c>
      <c r="J113" s="60"/>
      <c r="K113" s="38" t="str">
        <f t="shared" si="16"/>
        <v/>
      </c>
      <c r="L113" s="38" t="str">
        <f t="shared" si="17"/>
        <v/>
      </c>
      <c r="M113" s="26"/>
      <c r="N113" s="5"/>
    </row>
    <row r="114" spans="2:14" ht="33.75" customHeight="1" collapsed="1" x14ac:dyDescent="0.3">
      <c r="B114" s="24"/>
      <c r="C114" s="24"/>
      <c r="D114" s="24"/>
      <c r="E114" s="24"/>
      <c r="F114" s="33"/>
      <c r="G114" s="32"/>
      <c r="H114" s="45" t="s">
        <v>13</v>
      </c>
      <c r="I114" s="32">
        <f>SUM(I102:I113)</f>
        <v>0</v>
      </c>
      <c r="J114" s="32"/>
      <c r="K114" s="32">
        <f>SUM(K102:K113)</f>
        <v>0</v>
      </c>
      <c r="L114" s="32">
        <f>SUM(L102:L113)</f>
        <v>0</v>
      </c>
      <c r="M114" s="26"/>
      <c r="N114" s="5"/>
    </row>
    <row r="115" spans="2:14" ht="9.75" customHeight="1" x14ac:dyDescent="0.3">
      <c r="B115" s="3"/>
      <c r="C115" s="2"/>
      <c r="D115" s="3"/>
      <c r="E115" s="3"/>
      <c r="F115" s="3"/>
      <c r="G115" s="3"/>
      <c r="H115" s="3"/>
      <c r="I115" s="3"/>
      <c r="J115" s="3"/>
      <c r="K115" s="3"/>
      <c r="L115" s="3"/>
      <c r="M115" s="3"/>
      <c r="N115" s="5"/>
    </row>
    <row r="116" spans="2:14" ht="18.75" x14ac:dyDescent="0.3">
      <c r="B116" s="3"/>
      <c r="C116" s="2" t="s">
        <v>28</v>
      </c>
      <c r="D116" s="3"/>
      <c r="E116" s="10"/>
      <c r="F116" s="11"/>
      <c r="G116" s="11"/>
      <c r="H116" s="11" t="s">
        <v>13</v>
      </c>
      <c r="I116" s="12">
        <f>I114+I96+I79+I62+I44+I26</f>
        <v>0</v>
      </c>
      <c r="J116" s="12"/>
      <c r="K116" s="12">
        <f>K114+K96+K79+K62+K44+K26</f>
        <v>0</v>
      </c>
      <c r="L116" s="12">
        <f>L114+L96+L79+L62+L44+L26</f>
        <v>0</v>
      </c>
      <c r="M116" s="3"/>
      <c r="N116" s="5"/>
    </row>
    <row r="117" spans="2:14" ht="8.25" customHeight="1" x14ac:dyDescent="0.3">
      <c r="B117" s="3"/>
      <c r="C117" s="2"/>
      <c r="D117" s="3"/>
      <c r="E117" s="3"/>
      <c r="F117" s="3"/>
      <c r="G117" s="3"/>
      <c r="H117" s="3"/>
      <c r="I117" s="3"/>
      <c r="J117" s="3"/>
      <c r="K117" s="3"/>
      <c r="L117" s="3"/>
      <c r="M117" s="3"/>
      <c r="N117" s="5"/>
    </row>
    <row r="118" spans="2:14" x14ac:dyDescent="0.3">
      <c r="B118" s="24"/>
      <c r="C118" s="24"/>
      <c r="D118" s="24"/>
      <c r="E118" s="24"/>
      <c r="F118" s="24"/>
      <c r="G118" s="24"/>
      <c r="H118" s="24"/>
      <c r="I118" s="24"/>
      <c r="J118" s="24"/>
      <c r="K118" s="24"/>
      <c r="L118" s="24"/>
      <c r="M118" s="24"/>
      <c r="N118" s="5"/>
    </row>
    <row r="119" spans="2:14" x14ac:dyDescent="0.3">
      <c r="B119" s="24"/>
      <c r="C119" s="24"/>
      <c r="D119" s="24"/>
      <c r="E119" s="24"/>
      <c r="F119" s="24"/>
      <c r="G119" s="24"/>
      <c r="H119" s="24"/>
      <c r="I119" s="24"/>
      <c r="J119" s="24"/>
      <c r="K119" s="24"/>
      <c r="L119" s="24"/>
      <c r="M119" s="24"/>
      <c r="N119" s="5"/>
    </row>
    <row r="120" spans="2:14" ht="20.25" customHeight="1" x14ac:dyDescent="0.3">
      <c r="B120" s="13" t="s">
        <v>125</v>
      </c>
      <c r="C120" s="14"/>
      <c r="D120" s="14"/>
      <c r="E120" s="14"/>
      <c r="F120" s="14"/>
      <c r="G120" s="14"/>
      <c r="H120" s="14"/>
      <c r="I120" s="14"/>
      <c r="J120" s="14"/>
      <c r="K120" s="14"/>
      <c r="L120" s="14"/>
      <c r="M120" s="14"/>
      <c r="N120" s="5"/>
    </row>
    <row r="121" spans="2:14" ht="16.5" customHeight="1" x14ac:dyDescent="0.3">
      <c r="B121" s="299" t="s">
        <v>42</v>
      </c>
      <c r="C121" s="299"/>
      <c r="D121" s="299" t="s">
        <v>17</v>
      </c>
      <c r="E121" s="290" t="s">
        <v>15</v>
      </c>
      <c r="F121" s="290"/>
      <c r="G121" s="291" t="s">
        <v>8</v>
      </c>
      <c r="H121" s="291" t="s">
        <v>12</v>
      </c>
      <c r="I121" s="291" t="s">
        <v>16</v>
      </c>
      <c r="J121" s="291" t="s">
        <v>32</v>
      </c>
      <c r="K121" s="291" t="s">
        <v>10</v>
      </c>
      <c r="L121" s="291" t="s">
        <v>9</v>
      </c>
      <c r="M121" s="17"/>
      <c r="N121" s="5"/>
    </row>
    <row r="122" spans="2:14" x14ac:dyDescent="0.3">
      <c r="B122" s="303"/>
      <c r="C122" s="303"/>
      <c r="D122" s="299"/>
      <c r="E122" s="55" t="s">
        <v>0</v>
      </c>
      <c r="F122" s="55" t="s">
        <v>7</v>
      </c>
      <c r="G122" s="292"/>
      <c r="H122" s="292"/>
      <c r="I122" s="293"/>
      <c r="J122" s="291"/>
      <c r="K122" s="293"/>
      <c r="L122" s="291"/>
      <c r="M122" s="17"/>
      <c r="N122" s="5"/>
    </row>
    <row r="123" spans="2:14" x14ac:dyDescent="0.3">
      <c r="B123" s="300"/>
      <c r="C123" s="300"/>
      <c r="D123" s="34"/>
      <c r="E123" s="34"/>
      <c r="F123" s="35"/>
      <c r="G123" s="36"/>
      <c r="H123" s="37"/>
      <c r="I123" s="38" t="str">
        <f>IF(G123="","",(G123*H123))</f>
        <v/>
      </c>
      <c r="J123" s="60"/>
      <c r="K123" s="38" t="str">
        <f>IF(G123="","",(I123*J123))</f>
        <v/>
      </c>
      <c r="L123" s="38" t="str">
        <f>IF(G123="","",(I123+K123))</f>
        <v/>
      </c>
      <c r="M123" s="24"/>
      <c r="N123" s="5"/>
    </row>
    <row r="124" spans="2:14" x14ac:dyDescent="0.3">
      <c r="B124" s="300"/>
      <c r="C124" s="300"/>
      <c r="D124" s="34"/>
      <c r="E124" s="34"/>
      <c r="F124" s="35"/>
      <c r="G124" s="36"/>
      <c r="H124" s="37"/>
      <c r="I124" s="38" t="str">
        <f t="shared" ref="I124:I129" si="18">IF(G124="","",(G124*H124))</f>
        <v/>
      </c>
      <c r="J124" s="60"/>
      <c r="K124" s="38" t="str">
        <f t="shared" ref="K124:K129" si="19">IF(G124="","",(I124*J124))</f>
        <v/>
      </c>
      <c r="L124" s="38" t="str">
        <f t="shared" ref="L124:L129" si="20">IF(G124="","",(I124+K124))</f>
        <v/>
      </c>
      <c r="M124" s="24"/>
      <c r="N124" s="5"/>
    </row>
    <row r="125" spans="2:14" hidden="1" outlineLevel="1" x14ac:dyDescent="0.3">
      <c r="B125" s="300"/>
      <c r="C125" s="300"/>
      <c r="D125" s="34"/>
      <c r="E125" s="34"/>
      <c r="F125" s="35"/>
      <c r="G125" s="36"/>
      <c r="H125" s="37"/>
      <c r="I125" s="38" t="str">
        <f t="shared" si="18"/>
        <v/>
      </c>
      <c r="J125" s="60"/>
      <c r="K125" s="38" t="str">
        <f t="shared" si="19"/>
        <v/>
      </c>
      <c r="L125" s="38" t="str">
        <f t="shared" si="20"/>
        <v/>
      </c>
      <c r="M125" s="24"/>
      <c r="N125" s="5"/>
    </row>
    <row r="126" spans="2:14" hidden="1" outlineLevel="1" x14ac:dyDescent="0.3">
      <c r="B126" s="300"/>
      <c r="C126" s="300"/>
      <c r="D126" s="34"/>
      <c r="E126" s="34"/>
      <c r="F126" s="35"/>
      <c r="G126" s="36"/>
      <c r="H126" s="37"/>
      <c r="I126" s="38" t="str">
        <f t="shared" si="18"/>
        <v/>
      </c>
      <c r="J126" s="60"/>
      <c r="K126" s="38" t="str">
        <f t="shared" si="19"/>
        <v/>
      </c>
      <c r="L126" s="38" t="str">
        <f t="shared" si="20"/>
        <v/>
      </c>
      <c r="M126" s="24"/>
      <c r="N126" s="5"/>
    </row>
    <row r="127" spans="2:14" hidden="1" outlineLevel="1" x14ac:dyDescent="0.3">
      <c r="B127" s="300"/>
      <c r="C127" s="300"/>
      <c r="D127" s="34"/>
      <c r="E127" s="34"/>
      <c r="F127" s="35"/>
      <c r="G127" s="36"/>
      <c r="H127" s="37"/>
      <c r="I127" s="38" t="str">
        <f t="shared" si="18"/>
        <v/>
      </c>
      <c r="J127" s="60"/>
      <c r="K127" s="38" t="str">
        <f t="shared" si="19"/>
        <v/>
      </c>
      <c r="L127" s="38" t="str">
        <f t="shared" si="20"/>
        <v/>
      </c>
      <c r="M127" s="24"/>
      <c r="N127" s="5"/>
    </row>
    <row r="128" spans="2:14" hidden="1" outlineLevel="1" x14ac:dyDescent="0.3">
      <c r="B128" s="300"/>
      <c r="C128" s="300"/>
      <c r="D128" s="34"/>
      <c r="E128" s="34"/>
      <c r="F128" s="35"/>
      <c r="G128" s="36"/>
      <c r="H128" s="37"/>
      <c r="I128" s="38" t="str">
        <f t="shared" si="18"/>
        <v/>
      </c>
      <c r="J128" s="60"/>
      <c r="K128" s="38" t="str">
        <f t="shared" si="19"/>
        <v/>
      </c>
      <c r="L128" s="38" t="str">
        <f t="shared" si="20"/>
        <v/>
      </c>
      <c r="M128" s="24"/>
      <c r="N128" s="5"/>
    </row>
    <row r="129" spans="2:14" hidden="1" outlineLevel="1" x14ac:dyDescent="0.3">
      <c r="B129" s="300"/>
      <c r="C129" s="300"/>
      <c r="D129" s="34"/>
      <c r="E129" s="34"/>
      <c r="F129" s="35"/>
      <c r="G129" s="36"/>
      <c r="H129" s="37"/>
      <c r="I129" s="38" t="str">
        <f t="shared" si="18"/>
        <v/>
      </c>
      <c r="J129" s="60"/>
      <c r="K129" s="38" t="str">
        <f t="shared" si="19"/>
        <v/>
      </c>
      <c r="L129" s="38" t="str">
        <f t="shared" si="20"/>
        <v/>
      </c>
      <c r="M129" s="24"/>
      <c r="N129" s="5"/>
    </row>
    <row r="130" spans="2:14" collapsed="1" x14ac:dyDescent="0.3">
      <c r="B130" s="24"/>
      <c r="C130" s="24"/>
      <c r="D130" s="24"/>
      <c r="E130" s="33"/>
      <c r="F130" s="32"/>
      <c r="G130" s="32"/>
      <c r="H130" s="32" t="s">
        <v>13</v>
      </c>
      <c r="I130" s="32">
        <f>SUM(I123:I129)</f>
        <v>0</v>
      </c>
      <c r="J130" s="32"/>
      <c r="K130" s="32">
        <f>SUM(K123:K129)</f>
        <v>0</v>
      </c>
      <c r="L130" s="46">
        <f>SUM(L123:L129)</f>
        <v>0</v>
      </c>
      <c r="M130" s="24"/>
      <c r="N130" s="5"/>
    </row>
    <row r="131" spans="2:14" x14ac:dyDescent="0.3">
      <c r="B131" s="5"/>
      <c r="C131" s="5"/>
      <c r="D131" s="5"/>
      <c r="E131" s="5"/>
      <c r="F131" s="5"/>
      <c r="G131" s="5"/>
      <c r="H131" s="5"/>
      <c r="I131" s="5"/>
      <c r="J131" s="5"/>
      <c r="K131" s="5"/>
      <c r="L131" s="5"/>
      <c r="M131" s="5"/>
      <c r="N131" s="5"/>
    </row>
    <row r="132" spans="2:14" x14ac:dyDescent="0.3">
      <c r="B132" s="237" t="str">
        <f>Aprekiniem!F4&amp;".versija"</f>
        <v>4.versija</v>
      </c>
      <c r="C132" s="5"/>
      <c r="D132" s="5"/>
      <c r="E132" s="5"/>
      <c r="F132" s="5"/>
      <c r="G132" s="5"/>
      <c r="H132" s="5"/>
      <c r="I132" s="5"/>
      <c r="J132" s="5"/>
      <c r="K132" s="5"/>
      <c r="L132" s="5" t="s">
        <v>98</v>
      </c>
      <c r="M132" s="5"/>
      <c r="N132" s="5"/>
    </row>
    <row r="133" spans="2:14" hidden="1" x14ac:dyDescent="0.3">
      <c r="N133" s="5"/>
    </row>
  </sheetData>
  <sheetProtection formatCells="0" formatColumns="0" formatRows="0"/>
  <mergeCells count="145">
    <mergeCell ref="D12:D13"/>
    <mergeCell ref="B12:C13"/>
    <mergeCell ref="B31:C31"/>
    <mergeCell ref="B48:C49"/>
    <mergeCell ref="B65:C66"/>
    <mergeCell ref="B82:C83"/>
    <mergeCell ref="B100:C101"/>
    <mergeCell ref="B121:C122"/>
    <mergeCell ref="D121:D122"/>
    <mergeCell ref="D100:D101"/>
    <mergeCell ref="D82:D83"/>
    <mergeCell ref="D65:D66"/>
    <mergeCell ref="C29:D30"/>
    <mergeCell ref="B36:C36"/>
    <mergeCell ref="B37:C37"/>
    <mergeCell ref="B38:C38"/>
    <mergeCell ref="B39:C39"/>
    <mergeCell ref="B40:C40"/>
    <mergeCell ref="B41:C41"/>
    <mergeCell ref="B42:C42"/>
    <mergeCell ref="B111:C111"/>
    <mergeCell ref="B112:C112"/>
    <mergeCell ref="B113:C113"/>
    <mergeCell ref="B93:C93"/>
    <mergeCell ref="B123:C123"/>
    <mergeCell ref="B124:C124"/>
    <mergeCell ref="B125:C125"/>
    <mergeCell ref="B126:C126"/>
    <mergeCell ref="B129:C129"/>
    <mergeCell ref="B105:C105"/>
    <mergeCell ref="B106:C106"/>
    <mergeCell ref="B107:C107"/>
    <mergeCell ref="B108:C108"/>
    <mergeCell ref="B109:C109"/>
    <mergeCell ref="B110:C110"/>
    <mergeCell ref="B127:C127"/>
    <mergeCell ref="B128:C128"/>
    <mergeCell ref="B94:C94"/>
    <mergeCell ref="B95:C95"/>
    <mergeCell ref="B102:C102"/>
    <mergeCell ref="B103:C103"/>
    <mergeCell ref="B104:C104"/>
    <mergeCell ref="B87:C87"/>
    <mergeCell ref="B88:C88"/>
    <mergeCell ref="B89:C89"/>
    <mergeCell ref="B90:C90"/>
    <mergeCell ref="B91:C91"/>
    <mergeCell ref="B92:C92"/>
    <mergeCell ref="B77:C77"/>
    <mergeCell ref="B78:C78"/>
    <mergeCell ref="B84:C84"/>
    <mergeCell ref="B85:C85"/>
    <mergeCell ref="B86:C86"/>
    <mergeCell ref="B70:C70"/>
    <mergeCell ref="B71:C71"/>
    <mergeCell ref="B72:C72"/>
    <mergeCell ref="B73:C73"/>
    <mergeCell ref="B74:C74"/>
    <mergeCell ref="B75:C75"/>
    <mergeCell ref="B52:C52"/>
    <mergeCell ref="B53:C53"/>
    <mergeCell ref="B54:C54"/>
    <mergeCell ref="B55:C55"/>
    <mergeCell ref="B56:C56"/>
    <mergeCell ref="B57:C57"/>
    <mergeCell ref="B76:C76"/>
    <mergeCell ref="B23:C23"/>
    <mergeCell ref="B24:C24"/>
    <mergeCell ref="B25:C25"/>
    <mergeCell ref="B50:C50"/>
    <mergeCell ref="B51:C51"/>
    <mergeCell ref="B67:C67"/>
    <mergeCell ref="B68:C68"/>
    <mergeCell ref="B69:C69"/>
    <mergeCell ref="B58:C58"/>
    <mergeCell ref="B59:C59"/>
    <mergeCell ref="B60:C60"/>
    <mergeCell ref="B61:C61"/>
    <mergeCell ref="D48:D49"/>
    <mergeCell ref="B14:C14"/>
    <mergeCell ref="B15:C15"/>
    <mergeCell ref="B16:C16"/>
    <mergeCell ref="B17:C17"/>
    <mergeCell ref="B18:C18"/>
    <mergeCell ref="B19:C19"/>
    <mergeCell ref="B20:C20"/>
    <mergeCell ref="B21:C21"/>
    <mergeCell ref="B22:C22"/>
    <mergeCell ref="B43:C43"/>
    <mergeCell ref="B32:C32"/>
    <mergeCell ref="B33:C33"/>
    <mergeCell ref="B34:C34"/>
    <mergeCell ref="B35:C35"/>
    <mergeCell ref="E121:F121"/>
    <mergeCell ref="H121:H122"/>
    <mergeCell ref="I121:I122"/>
    <mergeCell ref="K121:K122"/>
    <mergeCell ref="L121:L122"/>
    <mergeCell ref="L100:L101"/>
    <mergeCell ref="L82:L83"/>
    <mergeCell ref="L48:L49"/>
    <mergeCell ref="L65:L66"/>
    <mergeCell ref="E48:F48"/>
    <mergeCell ref="H48:H49"/>
    <mergeCell ref="I48:I49"/>
    <mergeCell ref="K48:K49"/>
    <mergeCell ref="J48:J49"/>
    <mergeCell ref="J121:J122"/>
    <mergeCell ref="G121:G122"/>
    <mergeCell ref="G100:G101"/>
    <mergeCell ref="G82:G83"/>
    <mergeCell ref="G65:G66"/>
    <mergeCell ref="G48:G49"/>
    <mergeCell ref="K82:K83"/>
    <mergeCell ref="K100:K101"/>
    <mergeCell ref="E99:F99"/>
    <mergeCell ref="H100:H101"/>
    <mergeCell ref="I100:I101"/>
    <mergeCell ref="E82:F82"/>
    <mergeCell ref="H82:H83"/>
    <mergeCell ref="I82:I83"/>
    <mergeCell ref="K65:K66"/>
    <mergeCell ref="E65:F65"/>
    <mergeCell ref="H65:H66"/>
    <mergeCell ref="I65:I66"/>
    <mergeCell ref="J65:J66"/>
    <mergeCell ref="J82:J83"/>
    <mergeCell ref="J100:J101"/>
    <mergeCell ref="E2:M2"/>
    <mergeCell ref="E12:F12"/>
    <mergeCell ref="H12:H13"/>
    <mergeCell ref="I12:I13"/>
    <mergeCell ref="L12:L13"/>
    <mergeCell ref="H30:H31"/>
    <mergeCell ref="I30:I31"/>
    <mergeCell ref="L30:L31"/>
    <mergeCell ref="K12:K13"/>
    <mergeCell ref="K30:K31"/>
    <mergeCell ref="J12:J13"/>
    <mergeCell ref="J30:J31"/>
    <mergeCell ref="E30:F30"/>
    <mergeCell ref="E4:G4"/>
    <mergeCell ref="E6:F6"/>
    <mergeCell ref="G30:G31"/>
    <mergeCell ref="G12:G13"/>
  </mergeCells>
  <phoneticPr fontId="52" type="noConversion"/>
  <dataValidations count="1">
    <dataValidation type="list" allowBlank="1" showInputMessage="1" showErrorMessage="1" sqref="E6" xr:uid="{98A7DC69-C6AB-4DD6-AB2A-3034F79395D1}">
      <formula1>"Sīkais (mikro) vai mazais komersants,Vidējais komersants,Lielais komersants"</formula1>
    </dataValidation>
  </dataValidations>
  <pageMargins left="0.25" right="0.25" top="0.75" bottom="0.75" header="0.3" footer="0.3"/>
  <pageSetup paperSize="9" scale="59"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1291F9F-2957-4021-B934-0291FAD7536D}">
          <x14:formula1>
            <xm:f>Aprekiniem!$F$16:$F$17</xm:f>
          </x14:formula1>
          <xm:sqref>J14:J25 J123:J129 J102:J113 J84:J95 J32:J43 J50:J61 J67:J78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D7B55-6555-46EF-A6CF-5C627E3B0E0F}">
  <sheetPr>
    <tabColor theme="8" tint="0.79998168889431442"/>
    <outlinePr summaryBelow="0" summaryRight="0"/>
  </sheetPr>
  <dimension ref="A1:AD113"/>
  <sheetViews>
    <sheetView showGridLines="0" zoomScaleNormal="100" workbookViewId="0">
      <selection activeCell="H2" sqref="H2:O2"/>
    </sheetView>
  </sheetViews>
  <sheetFormatPr defaultColWidth="0" defaultRowHeight="15" zeroHeight="1" outlineLevelRow="1" x14ac:dyDescent="0.25"/>
  <cols>
    <col min="1" max="1" width="2.140625" customWidth="1"/>
    <col min="2" max="2" width="5.7109375" customWidth="1"/>
    <col min="3" max="3" width="38.7109375" customWidth="1"/>
    <col min="4" max="4" width="22.85546875" customWidth="1"/>
    <col min="5" max="5" width="16.85546875" customWidth="1"/>
    <col min="6" max="6" width="1.5703125" customWidth="1"/>
    <col min="7" max="7" width="21.5703125" customWidth="1"/>
    <col min="8" max="11" width="15.7109375" customWidth="1"/>
    <col min="12" max="12" width="15.5703125" customWidth="1"/>
    <col min="13" max="13" width="1.85546875" customWidth="1"/>
    <col min="14" max="15" width="15.5703125" customWidth="1"/>
    <col min="16" max="16" width="33.7109375" style="185" customWidth="1"/>
    <col min="17" max="20" width="9.140625" hidden="1" customWidth="1"/>
    <col min="21" max="30" width="0" hidden="1" customWidth="1"/>
    <col min="31" max="16384" width="9.140625" hidden="1"/>
  </cols>
  <sheetData>
    <row r="1" spans="1:30" s="1" customFormat="1" ht="16.5" x14ac:dyDescent="0.3">
      <c r="B1" s="5"/>
      <c r="C1" s="5"/>
      <c r="D1" s="5"/>
      <c r="E1" s="5"/>
      <c r="F1" s="5"/>
      <c r="G1" s="5"/>
      <c r="H1" s="5"/>
      <c r="I1" s="5"/>
      <c r="J1" s="5"/>
      <c r="K1" s="5"/>
      <c r="L1" s="5"/>
      <c r="M1" s="5"/>
      <c r="N1" s="5"/>
      <c r="O1" s="5"/>
      <c r="P1" s="179"/>
      <c r="Q1" s="5"/>
      <c r="R1" s="5"/>
      <c r="S1" s="5"/>
      <c r="T1" s="5"/>
      <c r="U1" s="5"/>
      <c r="V1" s="5"/>
      <c r="W1" s="5"/>
      <c r="X1" s="5"/>
      <c r="Y1" s="5"/>
      <c r="Z1" s="5"/>
      <c r="AA1" s="5"/>
      <c r="AB1" s="5"/>
      <c r="AC1" s="5"/>
      <c r="AD1" s="5"/>
    </row>
    <row r="2" spans="1:30" s="1" customFormat="1" ht="76.5" customHeight="1" x14ac:dyDescent="0.3">
      <c r="B2" s="5"/>
      <c r="C2" s="5"/>
      <c r="D2" s="5"/>
      <c r="E2" s="5"/>
      <c r="F2" s="5"/>
      <c r="G2" s="5"/>
      <c r="H2" s="313" t="s">
        <v>138</v>
      </c>
      <c r="I2" s="313"/>
      <c r="J2" s="313"/>
      <c r="K2" s="313"/>
      <c r="L2" s="313"/>
      <c r="M2" s="313"/>
      <c r="N2" s="313"/>
      <c r="O2" s="313"/>
      <c r="P2" s="180"/>
      <c r="Q2" s="130"/>
      <c r="R2" s="130"/>
      <c r="S2" s="130"/>
      <c r="T2" s="130"/>
      <c r="U2" s="130"/>
      <c r="V2" s="130"/>
      <c r="W2" s="130"/>
      <c r="X2" s="130"/>
      <c r="Y2" s="130"/>
      <c r="Z2" s="5"/>
      <c r="AA2" s="5"/>
      <c r="AB2" s="5"/>
      <c r="AC2" s="5"/>
      <c r="AD2" s="5"/>
    </row>
    <row r="3" spans="1:30" s="18" customFormat="1" ht="20.25" customHeight="1" x14ac:dyDescent="0.25">
      <c r="A3" s="20"/>
      <c r="B3" s="13" t="s">
        <v>93</v>
      </c>
      <c r="C3" s="14"/>
      <c r="D3" s="14"/>
      <c r="E3" s="14"/>
      <c r="F3" s="14"/>
      <c r="G3" s="14"/>
      <c r="H3" s="14"/>
      <c r="I3" s="14"/>
      <c r="J3" s="14"/>
      <c r="K3" s="14"/>
      <c r="L3" s="14"/>
      <c r="M3" s="14"/>
      <c r="N3" s="14"/>
      <c r="O3" s="14"/>
      <c r="P3" s="181"/>
    </row>
    <row r="4" spans="1:30" s="1" customFormat="1" ht="42" customHeight="1" x14ac:dyDescent="0.3">
      <c r="B4" s="327" t="s">
        <v>148</v>
      </c>
      <c r="C4" s="327"/>
      <c r="D4" s="327"/>
      <c r="E4" s="327"/>
      <c r="F4" s="327"/>
      <c r="G4" s="327"/>
      <c r="H4" s="327"/>
      <c r="I4" s="327"/>
      <c r="J4" s="327"/>
      <c r="K4" s="327"/>
      <c r="L4" s="327"/>
      <c r="M4" s="327"/>
      <c r="N4" s="327"/>
      <c r="O4" s="327"/>
      <c r="P4" s="180"/>
      <c r="Q4" s="130"/>
      <c r="R4" s="130"/>
      <c r="S4" s="130"/>
      <c r="T4" s="130"/>
      <c r="U4" s="130"/>
      <c r="V4" s="130"/>
      <c r="W4" s="130"/>
      <c r="X4" s="130"/>
      <c r="Y4" s="130"/>
      <c r="Z4" s="5"/>
      <c r="AA4" s="5"/>
      <c r="AB4" s="5"/>
      <c r="AC4" s="5"/>
      <c r="AD4" s="5"/>
    </row>
    <row r="5" spans="1:30" s="1" customFormat="1" ht="24.75" customHeight="1" x14ac:dyDescent="0.3">
      <c r="B5" s="131"/>
      <c r="C5" s="328" t="s">
        <v>117</v>
      </c>
      <c r="D5" s="328"/>
      <c r="E5" s="224">
        <f>IF(Tāme!L116*30%&gt;1500000,1500000,ROUNDDOWN(Tāme!L116*30%,2))</f>
        <v>0</v>
      </c>
      <c r="F5" s="132"/>
      <c r="G5" s="133"/>
      <c r="H5" s="134"/>
      <c r="I5" s="134"/>
      <c r="J5" s="134"/>
      <c r="K5" s="134"/>
      <c r="L5" s="134"/>
      <c r="M5" s="135"/>
      <c r="N5" s="330"/>
      <c r="O5" s="330"/>
      <c r="P5" s="182"/>
      <c r="Q5" s="136"/>
      <c r="R5" s="130"/>
      <c r="S5" s="130"/>
      <c r="T5" s="130"/>
      <c r="U5" s="130"/>
      <c r="V5" s="130"/>
      <c r="W5" s="130"/>
      <c r="X5" s="130"/>
      <c r="Y5" s="130"/>
      <c r="Z5" s="5"/>
      <c r="AA5" s="5"/>
      <c r="AB5" s="5"/>
      <c r="AC5" s="5"/>
      <c r="AD5" s="5"/>
    </row>
    <row r="6" spans="1:30" s="1" customFormat="1" ht="22.5" customHeight="1" x14ac:dyDescent="0.3">
      <c r="B6" s="131"/>
      <c r="C6" s="328" t="s">
        <v>118</v>
      </c>
      <c r="D6" s="329"/>
      <c r="E6" s="225">
        <f>E5</f>
        <v>0</v>
      </c>
      <c r="F6" s="137"/>
      <c r="G6" s="230" t="s">
        <v>116</v>
      </c>
      <c r="H6" s="134"/>
      <c r="I6" s="134"/>
      <c r="J6" s="134"/>
      <c r="K6" s="134"/>
      <c r="L6" s="134"/>
      <c r="M6" s="139"/>
      <c r="N6" s="139"/>
      <c r="O6" s="139"/>
      <c r="P6" s="182"/>
      <c r="Q6" s="136"/>
      <c r="R6" s="130"/>
      <c r="S6" s="130"/>
      <c r="T6" s="130"/>
      <c r="U6" s="130"/>
      <c r="V6" s="130"/>
      <c r="W6" s="130"/>
      <c r="X6" s="130"/>
      <c r="Y6" s="130"/>
      <c r="Z6" s="5"/>
      <c r="AA6" s="5"/>
      <c r="AB6" s="5"/>
      <c r="AC6" s="5"/>
      <c r="AD6" s="5"/>
    </row>
    <row r="7" spans="1:30" s="1" customFormat="1" ht="22.5" customHeight="1" x14ac:dyDescent="0.3">
      <c r="B7" s="131"/>
      <c r="C7" s="328" t="s">
        <v>115</v>
      </c>
      <c r="D7" s="328"/>
      <c r="E7" s="140" t="str">
        <f>IF(Aprekiniem!B24=1,"Deminimis atbalsts","VGAR atbalsts")</f>
        <v>Deminimis atbalsts</v>
      </c>
      <c r="F7" s="137"/>
      <c r="G7" s="137"/>
      <c r="H7" s="134"/>
      <c r="I7" s="134"/>
      <c r="J7" s="134"/>
      <c r="K7" s="134"/>
      <c r="L7" s="134"/>
      <c r="M7" s="139"/>
      <c r="N7" s="139"/>
      <c r="O7" s="139"/>
      <c r="P7" s="182"/>
      <c r="Q7" s="136"/>
      <c r="R7" s="130"/>
      <c r="S7" s="130"/>
      <c r="T7" s="130"/>
      <c r="U7" s="130"/>
      <c r="V7" s="130"/>
      <c r="W7" s="130"/>
      <c r="X7" s="130"/>
      <c r="Y7" s="130"/>
      <c r="Z7" s="5"/>
      <c r="AA7" s="5"/>
      <c r="AB7" s="5"/>
      <c r="AC7" s="5"/>
      <c r="AD7" s="5"/>
    </row>
    <row r="8" spans="1:30" s="1" customFormat="1" ht="13.5" customHeight="1" x14ac:dyDescent="0.3">
      <c r="B8" s="131"/>
      <c r="C8" s="141"/>
      <c r="D8" s="142"/>
      <c r="E8" s="137"/>
      <c r="F8" s="137"/>
      <c r="G8" s="137"/>
      <c r="H8" s="138"/>
      <c r="I8" s="143"/>
      <c r="J8" s="143"/>
      <c r="K8" s="143"/>
      <c r="L8" s="144"/>
      <c r="M8" s="139"/>
      <c r="N8" s="139"/>
      <c r="O8" s="139"/>
      <c r="P8" s="182"/>
      <c r="Q8" s="136"/>
      <c r="R8" s="130"/>
      <c r="S8" s="130"/>
      <c r="T8" s="130"/>
      <c r="U8" s="130"/>
      <c r="V8" s="130"/>
      <c r="W8" s="130"/>
      <c r="X8" s="130"/>
      <c r="Y8" s="130"/>
      <c r="Z8" s="5"/>
      <c r="AA8" s="5"/>
      <c r="AB8" s="5"/>
      <c r="AC8" s="5"/>
      <c r="AD8" s="5"/>
    </row>
    <row r="9" spans="1:30" s="24" customFormat="1" ht="8.25" customHeight="1" x14ac:dyDescent="0.3">
      <c r="A9" s="1"/>
      <c r="C9" s="331" t="str">
        <f>IF(Aprekiniem!B24=1,"Pieejamais de minimis atbalsta apmērs pieļauj atbalsta piešķiršanu kā de minimis atbalstu, tādēļ šī darba lapa NAV jāaizpilda- pārejiet uz darba lapu Finansējums!","PIeejamais de minimis atbalsta apmērs nepieļauj atbalsta piešķiršanu kā de minimis atbalstu - atbildiet uz zemāk norādītajiem jautājumiem, lai noteiktu uzņēmumam pieejamo atbalsta apmēru saskaņā ar VGAR (darba lapas 108.rinda!)")</f>
        <v>Pieejamais de minimis atbalsta apmērs pieļauj atbalsta piešķiršanu kā de minimis atbalstu, tādēļ šī darba lapa NAV jāaizpilda- pārejiet uz darba lapu Finansējums!</v>
      </c>
      <c r="D9" s="331"/>
      <c r="E9" s="331"/>
      <c r="F9" s="331"/>
      <c r="G9" s="331"/>
      <c r="H9" s="331"/>
      <c r="I9" s="331"/>
      <c r="J9" s="331"/>
      <c r="K9" s="331"/>
      <c r="L9" s="331"/>
      <c r="M9" s="331"/>
      <c r="N9" s="331"/>
      <c r="O9" s="331"/>
      <c r="P9" s="182"/>
      <c r="Q9" s="136"/>
      <c r="R9" s="130"/>
      <c r="S9" s="130"/>
      <c r="T9" s="130"/>
      <c r="U9" s="130"/>
      <c r="V9" s="130"/>
      <c r="W9" s="130"/>
      <c r="X9" s="130"/>
      <c r="Y9" s="130"/>
      <c r="Z9" s="5"/>
      <c r="AA9" s="5"/>
      <c r="AB9" s="5"/>
      <c r="AC9" s="5"/>
      <c r="AD9" s="5"/>
    </row>
    <row r="10" spans="1:30" s="24" customFormat="1" ht="33.75" customHeight="1" x14ac:dyDescent="0.3">
      <c r="A10" s="1"/>
      <c r="C10" s="331"/>
      <c r="D10" s="331"/>
      <c r="E10" s="331"/>
      <c r="F10" s="331"/>
      <c r="G10" s="331"/>
      <c r="H10" s="331"/>
      <c r="I10" s="331"/>
      <c r="J10" s="331"/>
      <c r="K10" s="331"/>
      <c r="L10" s="331"/>
      <c r="M10" s="331"/>
      <c r="N10" s="331"/>
      <c r="O10" s="331"/>
      <c r="P10" s="182"/>
      <c r="Q10" s="136"/>
      <c r="R10" s="130"/>
      <c r="S10" s="130"/>
      <c r="T10" s="130"/>
      <c r="U10" s="130"/>
      <c r="V10" s="130"/>
      <c r="W10" s="130"/>
      <c r="X10" s="130"/>
      <c r="Y10" s="130"/>
      <c r="Z10" s="5"/>
      <c r="AA10" s="5"/>
      <c r="AB10" s="5"/>
      <c r="AC10" s="5"/>
      <c r="AD10" s="5"/>
    </row>
    <row r="11" spans="1:30" s="24" customFormat="1" ht="18.75" customHeight="1" x14ac:dyDescent="0.3">
      <c r="A11" s="1"/>
      <c r="B11" s="1"/>
      <c r="C11" s="1"/>
      <c r="D11" s="1"/>
      <c r="E11" s="1"/>
      <c r="F11" s="1"/>
      <c r="G11" s="1"/>
      <c r="H11" s="1"/>
      <c r="I11" s="1"/>
      <c r="J11" s="1"/>
      <c r="K11" s="1"/>
      <c r="L11" s="1"/>
      <c r="M11" s="1"/>
      <c r="N11" s="1"/>
      <c r="O11" s="1"/>
      <c r="P11" s="183"/>
      <c r="Q11" s="136"/>
      <c r="R11" s="130"/>
      <c r="S11" s="130"/>
      <c r="T11" s="130"/>
      <c r="U11" s="130"/>
      <c r="V11" s="130"/>
      <c r="W11" s="130"/>
      <c r="X11" s="130"/>
      <c r="Y11" s="130"/>
      <c r="Z11" s="5"/>
      <c r="AA11" s="5"/>
      <c r="AB11" s="5"/>
      <c r="AC11" s="5"/>
      <c r="AD11" s="5"/>
    </row>
    <row r="12" spans="1:30" s="18" customFormat="1" ht="20.25" customHeight="1" x14ac:dyDescent="0.25">
      <c r="A12" s="20"/>
      <c r="B12" s="13" t="s">
        <v>85</v>
      </c>
      <c r="C12" s="14"/>
      <c r="D12" s="14"/>
      <c r="E12" s="14"/>
      <c r="F12" s="14"/>
      <c r="G12" s="14"/>
      <c r="H12" s="14"/>
      <c r="I12" s="14"/>
      <c r="J12" s="14"/>
      <c r="K12" s="14"/>
      <c r="L12" s="14"/>
      <c r="M12" s="14"/>
      <c r="N12" s="14"/>
      <c r="O12" s="14"/>
      <c r="P12" s="181"/>
    </row>
    <row r="13" spans="1:30" ht="23.25" customHeight="1" x14ac:dyDescent="0.3">
      <c r="A13" s="1"/>
      <c r="B13" s="141"/>
      <c r="C13" s="332" t="s">
        <v>86</v>
      </c>
      <c r="D13" s="332"/>
      <c r="E13" s="332"/>
      <c r="F13" s="332"/>
      <c r="G13" s="332"/>
      <c r="H13" s="332"/>
      <c r="I13" s="332"/>
      <c r="J13" s="332"/>
      <c r="K13" s="332"/>
      <c r="L13" s="332"/>
      <c r="M13" s="332"/>
      <c r="N13" s="332"/>
      <c r="O13" s="332"/>
      <c r="P13" s="182"/>
      <c r="Q13" s="136"/>
      <c r="R13" s="130"/>
      <c r="S13" s="130"/>
      <c r="T13" s="130"/>
      <c r="U13" s="130"/>
      <c r="V13" s="130"/>
      <c r="W13" s="130"/>
      <c r="X13" s="130"/>
      <c r="Y13" s="130"/>
      <c r="Z13" s="5"/>
      <c r="AA13" s="5"/>
      <c r="AB13" s="5"/>
      <c r="AC13" s="5"/>
      <c r="AD13" s="5"/>
    </row>
    <row r="14" spans="1:30" ht="18.75" x14ac:dyDescent="0.3">
      <c r="A14" s="1"/>
      <c r="B14" s="27"/>
      <c r="C14" s="145" t="s">
        <v>79</v>
      </c>
      <c r="D14" s="146"/>
      <c r="E14" s="146"/>
      <c r="F14" s="146"/>
      <c r="G14" s="146"/>
      <c r="H14" s="146"/>
      <c r="I14" s="146"/>
      <c r="J14" s="146"/>
      <c r="K14" s="146"/>
      <c r="L14" s="146"/>
      <c r="M14" s="146"/>
      <c r="N14" s="146"/>
      <c r="O14" s="146"/>
      <c r="P14" s="182"/>
      <c r="Q14" s="136"/>
    </row>
    <row r="15" spans="1:30" ht="18.75" x14ac:dyDescent="0.3">
      <c r="A15" s="1"/>
      <c r="B15" s="311" t="s">
        <v>149</v>
      </c>
      <c r="C15" s="311"/>
      <c r="D15" s="311"/>
      <c r="E15" s="311"/>
      <c r="F15" s="311"/>
      <c r="G15" s="311"/>
      <c r="H15" s="311"/>
      <c r="I15" s="311"/>
      <c r="J15" s="311"/>
      <c r="K15" s="311"/>
      <c r="L15" s="311"/>
      <c r="M15" s="311"/>
      <c r="N15" s="311"/>
      <c r="O15" s="311"/>
      <c r="P15" s="182"/>
      <c r="Q15" s="136"/>
    </row>
    <row r="16" spans="1:30" ht="15" customHeight="1" x14ac:dyDescent="0.3">
      <c r="A16" s="1"/>
      <c r="B16" s="311" t="s">
        <v>150</v>
      </c>
      <c r="C16" s="311"/>
      <c r="D16" s="311"/>
      <c r="E16" s="311"/>
      <c r="F16" s="311"/>
      <c r="G16" s="311"/>
      <c r="H16" s="311"/>
      <c r="I16" s="311"/>
      <c r="J16" s="311"/>
      <c r="K16" s="311"/>
      <c r="L16" s="311"/>
      <c r="M16" s="311"/>
      <c r="N16" s="311"/>
      <c r="O16" s="311"/>
      <c r="P16" s="182"/>
      <c r="Q16" s="136"/>
    </row>
    <row r="17" spans="1:18" ht="35.25" customHeight="1" x14ac:dyDescent="0.3">
      <c r="A17" s="1"/>
      <c r="B17" s="312" t="s">
        <v>151</v>
      </c>
      <c r="C17" s="312"/>
      <c r="D17" s="312"/>
      <c r="E17" s="312"/>
      <c r="F17" s="312"/>
      <c r="G17" s="312"/>
      <c r="H17" s="312"/>
      <c r="I17" s="312"/>
      <c r="J17" s="312"/>
      <c r="K17" s="312"/>
      <c r="L17" s="312"/>
      <c r="M17" s="312"/>
      <c r="N17" s="312"/>
      <c r="O17" s="312"/>
      <c r="P17" s="182"/>
      <c r="Q17" s="136"/>
    </row>
    <row r="18" spans="1:18" ht="35.25" customHeight="1" x14ac:dyDescent="0.3">
      <c r="A18" s="1"/>
      <c r="B18" s="312" t="s">
        <v>152</v>
      </c>
      <c r="C18" s="312"/>
      <c r="D18" s="312"/>
      <c r="E18" s="312"/>
      <c r="F18" s="312"/>
      <c r="G18" s="312"/>
      <c r="H18" s="312"/>
      <c r="I18" s="312"/>
      <c r="J18" s="312"/>
      <c r="K18" s="312"/>
      <c r="L18" s="312"/>
      <c r="M18" s="312"/>
      <c r="N18" s="312"/>
      <c r="O18" s="312"/>
      <c r="P18" s="182"/>
      <c r="Q18" s="136"/>
    </row>
    <row r="19" spans="1:18" ht="18.75" x14ac:dyDescent="0.3">
      <c r="A19" s="1"/>
      <c r="B19" s="311" t="s">
        <v>153</v>
      </c>
      <c r="C19" s="311"/>
      <c r="D19" s="311"/>
      <c r="E19" s="311"/>
      <c r="F19" s="311"/>
      <c r="G19" s="311"/>
      <c r="H19" s="311"/>
      <c r="I19" s="311"/>
      <c r="J19" s="311"/>
      <c r="K19" s="311"/>
      <c r="L19" s="311"/>
      <c r="M19" s="311"/>
      <c r="N19" s="311"/>
      <c r="O19" s="311"/>
      <c r="P19" s="182"/>
      <c r="Q19" s="136"/>
    </row>
    <row r="20" spans="1:18" ht="34.5" customHeight="1" x14ac:dyDescent="0.3">
      <c r="A20" s="1"/>
      <c r="B20" s="47"/>
      <c r="C20" s="326" t="s">
        <v>137</v>
      </c>
      <c r="D20" s="326"/>
      <c r="E20" s="326"/>
      <c r="F20" s="326"/>
      <c r="G20" s="326"/>
      <c r="H20" s="326"/>
      <c r="I20" s="326"/>
      <c r="J20" s="326"/>
      <c r="K20" s="326"/>
      <c r="L20" s="326"/>
      <c r="M20" s="326"/>
      <c r="N20" s="326"/>
      <c r="O20" s="326"/>
      <c r="P20" s="182"/>
      <c r="Q20" s="136"/>
    </row>
    <row r="21" spans="1:18" ht="6" customHeight="1" x14ac:dyDescent="0.3">
      <c r="A21" s="1"/>
      <c r="B21" s="47"/>
      <c r="C21" s="47"/>
      <c r="D21" s="47"/>
      <c r="E21" s="47"/>
      <c r="F21" s="47"/>
      <c r="G21" s="47"/>
      <c r="H21" s="47"/>
      <c r="I21" s="47"/>
      <c r="J21" s="47"/>
      <c r="K21" s="47"/>
      <c r="L21" s="47"/>
      <c r="M21" s="47"/>
      <c r="N21" s="47"/>
      <c r="O21" s="47"/>
      <c r="P21" s="182"/>
      <c r="Q21" s="136"/>
    </row>
    <row r="22" spans="1:18" s="148" customFormat="1" ht="20.25" customHeight="1" x14ac:dyDescent="0.3">
      <c r="A22" s="1"/>
      <c r="B22" s="147" t="s">
        <v>1</v>
      </c>
      <c r="C22" s="147"/>
      <c r="P22" s="182"/>
      <c r="Q22" s="149"/>
    </row>
    <row r="23" spans="1:18" s="18" customFormat="1" ht="6.75" customHeight="1" x14ac:dyDescent="0.3">
      <c r="A23" s="1"/>
      <c r="B23" s="24"/>
      <c r="C23" s="24"/>
      <c r="D23" s="24"/>
      <c r="E23" s="24"/>
      <c r="F23" s="24"/>
      <c r="G23" s="24"/>
      <c r="H23" s="24"/>
      <c r="I23" s="24"/>
      <c r="J23" s="24"/>
      <c r="K23" s="24"/>
      <c r="L23" s="24"/>
      <c r="M23" s="24"/>
      <c r="N23" s="24"/>
      <c r="O23" s="24"/>
      <c r="P23" s="182"/>
      <c r="Q23" s="136"/>
      <c r="R23" s="20"/>
    </row>
    <row r="24" spans="1:18" s="18" customFormat="1" ht="29.25" customHeight="1" x14ac:dyDescent="0.3">
      <c r="A24" s="1"/>
      <c r="B24" s="306"/>
      <c r="C24" s="306" t="s">
        <v>88</v>
      </c>
      <c r="D24" s="314"/>
      <c r="E24" s="306" t="s">
        <v>87</v>
      </c>
      <c r="F24" s="150"/>
      <c r="G24" s="306" t="s">
        <v>89</v>
      </c>
      <c r="H24" s="333" t="s">
        <v>140</v>
      </c>
      <c r="I24" s="306"/>
      <c r="J24" s="306"/>
      <c r="K24" s="306"/>
      <c r="L24" s="306"/>
      <c r="M24" s="151"/>
      <c r="N24" s="306" t="s">
        <v>81</v>
      </c>
      <c r="O24" s="306" t="s">
        <v>78</v>
      </c>
      <c r="P24" s="182"/>
      <c r="Q24" s="136"/>
      <c r="R24" s="20"/>
    </row>
    <row r="25" spans="1:18" s="152" customFormat="1" ht="45.75" customHeight="1" x14ac:dyDescent="0.25">
      <c r="B25" s="306"/>
      <c r="C25" s="306"/>
      <c r="D25" s="314"/>
      <c r="E25" s="306"/>
      <c r="F25" s="150"/>
      <c r="G25" s="306"/>
      <c r="H25" s="334" t="s">
        <v>90</v>
      </c>
      <c r="I25" s="334"/>
      <c r="J25" s="334"/>
      <c r="K25" s="333"/>
      <c r="L25" s="153" t="s">
        <v>91</v>
      </c>
      <c r="M25" s="151"/>
      <c r="N25" s="306"/>
      <c r="O25" s="306"/>
      <c r="P25" s="182"/>
    </row>
    <row r="26" spans="1:18" ht="38.25" customHeight="1" x14ac:dyDescent="0.25">
      <c r="B26" s="320" t="str">
        <f>Tāme!C10</f>
        <v>I. SAULES ENERĢIJU IZMANTOJOŠO ELEKTROENERĢIJU RAŽOJOŠO TEHNOLOĢIJU IEGĀDE UN UZSTĀDĪŠANA, AR UZSTĀDĪŠANU SAISTĪTĀS BŪVNIECĪBAS IZMAKSAS, tajā skaitā autoruzraudzība un būvuzraudzība</v>
      </c>
      <c r="C26" s="321"/>
      <c r="D26" s="322"/>
      <c r="E26" s="169">
        <f>SUM(E27:E38)</f>
        <v>0</v>
      </c>
      <c r="F26" s="150"/>
      <c r="G26" s="174"/>
      <c r="H26" s="175"/>
      <c r="I26" s="175"/>
      <c r="J26" s="175"/>
      <c r="K26" s="175"/>
      <c r="L26" s="176"/>
      <c r="M26" s="154"/>
      <c r="N26" s="177">
        <f>SUM(N27:N38)</f>
        <v>0</v>
      </c>
      <c r="O26" s="178">
        <f>SUM(O27:O38)</f>
        <v>0</v>
      </c>
      <c r="P26" s="182"/>
    </row>
    <row r="27" spans="1:18" ht="30" customHeight="1" x14ac:dyDescent="0.25">
      <c r="B27" s="170" t="str">
        <f>IF(Aprekiniem!$B$24=1,"",IF(Tāme!B14="","",Tāme!B14))</f>
        <v/>
      </c>
      <c r="C27" s="315" t="str">
        <f>IF(Aprekiniem!$B$24=1,"",IF(Tāme!D14="","",Tāme!D14))</f>
        <v/>
      </c>
      <c r="D27" s="307"/>
      <c r="E27" s="171" t="str">
        <f>IF(Aprekiniem!$B$24=1,"",IF(Tāme!I14="","",Tāme!I14))</f>
        <v/>
      </c>
      <c r="F27" s="150"/>
      <c r="G27" s="162"/>
      <c r="H27" s="307" t="str">
        <f>IF(G27=Aprekiniem!$A$33,Aprekiniem!$B$33,
IF(G27=Aprekiniem!$A$34,Aprekiniem!$B$34,
IF(G27=Aprekiniem!$A$35,Aprekiniem!$B$35,
IF(G27=Aprekiniem!$A$36,Aprekiniem!$B$36,
IF(G27=Aprekiniem!$A$37,Aprekiniem!$B$37,"")))))</f>
        <v/>
      </c>
      <c r="I27" s="307"/>
      <c r="J27" s="307"/>
      <c r="K27" s="308"/>
      <c r="L27" s="163"/>
      <c r="M27" s="155"/>
      <c r="N27" s="167" t="str">
        <f>IF(E27="","",IF(OR(G27="A",G27="E"),E27,
IF(OR(G27="C",G27="D",G27="B"),E27-L27,"")))</f>
        <v/>
      </c>
      <c r="O27" s="168" t="str">
        <f>IFERROR(E27-N27,"")</f>
        <v/>
      </c>
      <c r="P27" s="184" t="str">
        <f>IF(Aprekiniem!$B$24=1,"",IF(E27="","",IF(AND(E27&gt;=1,G27="")," ! Norādiet atbildi kolonnā - G",IF(AND(G27="C",L27=""),"! Norādiet atbildi kolonnā - L",IF(AND(G27="D",L27=""),"! Norādiet atbildi kolonnā - L",IF(AND(G27="B",L27=""),"! Norādiet atbildi kolonnā - L",""))))))</f>
        <v/>
      </c>
    </row>
    <row r="28" spans="1:18" ht="30" customHeight="1" collapsed="1" x14ac:dyDescent="0.25">
      <c r="B28" s="170" t="str">
        <f>IF(Aprekiniem!$B$24=1,"",IF(Tāme!B15="","",Tāme!B15))</f>
        <v/>
      </c>
      <c r="C28" s="315" t="str">
        <f>IF(Aprekiniem!$B$24=1,"",IF(Tāme!D15="","",Tāme!D15))</f>
        <v/>
      </c>
      <c r="D28" s="307"/>
      <c r="E28" s="171" t="str">
        <f>IF(Aprekiniem!$B$24=1,"",IF(Tāme!I15="","",Tāme!I15))</f>
        <v/>
      </c>
      <c r="F28" s="150"/>
      <c r="G28" s="162"/>
      <c r="H28" s="307" t="str">
        <f>IF(G28=Aprekiniem!$A$33,Aprekiniem!$B$33,
IF(G28=Aprekiniem!$A$34,Aprekiniem!$B$34,
IF(G28=Aprekiniem!$A$35,Aprekiniem!$B$35,
IF(G28=Aprekiniem!$A$36,Aprekiniem!$B$36,
IF(G28=Aprekiniem!$A$37,Aprekiniem!$B$37,"")))))</f>
        <v/>
      </c>
      <c r="I28" s="307"/>
      <c r="J28" s="307"/>
      <c r="K28" s="308"/>
      <c r="L28" s="163"/>
      <c r="M28" s="155"/>
      <c r="N28" s="167" t="str">
        <f>IF(E28="","",IF(OR(G28="A",G28="E"),E28,
IF(OR(G28="C",G28="D"),E28-L28,
IF(G28="B",IF(E28-(L28*(1/((1+Aprekiniem!$F$10)^5)))&lt;0,0,(E28-(L28*(1/((1+Aprekiniem!$F$10)^5))))),""))))</f>
        <v/>
      </c>
      <c r="O28" s="168" t="str">
        <f t="shared" ref="O28:O38" si="0">IFERROR(E28-N28,"")</f>
        <v/>
      </c>
      <c r="P28" s="184" t="str">
        <f>IF(Aprekiniem!$B$24=1,"",IF(E28="","",IF(AND(E28&gt;=1,G28="")," ! Norādiet atbildi kolonnā - G",IF(AND(G28="C",L28=""),"! Norādiet atbildi kolonnā - L",IF(AND(G28="D",L28=""),"! Norādiet atbildi kolonnā - L",IF(AND(G28="B",L28=""),"! Norādiet atbildi kolonnā - L",""))))))</f>
        <v/>
      </c>
    </row>
    <row r="29" spans="1:18" ht="30" hidden="1" customHeight="1" outlineLevel="1" x14ac:dyDescent="0.25">
      <c r="B29" s="170" t="str">
        <f>IF(Aprekiniem!$B$24=1,"",IF(Tāme!B16="","",Tāme!B16))</f>
        <v/>
      </c>
      <c r="C29" s="315" t="str">
        <f>IF(Aprekiniem!$B$24=1,"",IF(Tāme!D16="","",Tāme!D16))</f>
        <v/>
      </c>
      <c r="D29" s="307"/>
      <c r="E29" s="171" t="str">
        <f>IF(Aprekiniem!$B$24=1,"",IF(Tāme!I16="","",Tāme!I16))</f>
        <v/>
      </c>
      <c r="F29" s="150"/>
      <c r="G29" s="162"/>
      <c r="H29" s="307" t="str">
        <f>IF(G29=Aprekiniem!$A$33,Aprekiniem!$B$33,
IF(G29=Aprekiniem!$A$34,Aprekiniem!$B$34,
IF(G29=Aprekiniem!$A$35,Aprekiniem!$B$35,
IF(G29=Aprekiniem!$A$36,Aprekiniem!$B$36,
IF(G29=Aprekiniem!$A$37,Aprekiniem!$B$37,"")))))</f>
        <v/>
      </c>
      <c r="I29" s="307"/>
      <c r="J29" s="307"/>
      <c r="K29" s="308"/>
      <c r="L29" s="163"/>
      <c r="M29" s="155"/>
      <c r="N29" s="167" t="str">
        <f>IF(E29="","",IF(OR(G29="A",G29="E"),E29,
IF(OR(G29="C",G29="D"),E29-L29,
IF(G29="B",IF(E29-(L29*(1/((1+Aprekiniem!$F$10)^5)))&lt;0,0,(E29-(L29*(1/((1+Aprekiniem!$F$10)^5))))),""))))</f>
        <v/>
      </c>
      <c r="O29" s="168" t="str">
        <f t="shared" si="0"/>
        <v/>
      </c>
      <c r="P29" s="184" t="str">
        <f>IF(Aprekiniem!$B$24=1,"",IF(E29="","",IF(AND(E29&gt;=1,G29="")," ! Norādiet atbildi kolonnā - G",IF(AND(G29="C",L29=""),"! Norādiet atbildi kolonnā - L",IF(AND(G29="D",L29=""),"! Norādiet atbildi kolonnā - L",IF(AND(G29="B",L29=""),"! Norādiet atbildi kolonnā - L",""))))))</f>
        <v/>
      </c>
    </row>
    <row r="30" spans="1:18" ht="30" hidden="1" customHeight="1" outlineLevel="1" x14ac:dyDescent="0.25">
      <c r="B30" s="170" t="str">
        <f>IF(Aprekiniem!$B$24=1,"",IF(Tāme!B17="","",Tāme!B17))</f>
        <v/>
      </c>
      <c r="C30" s="315" t="str">
        <f>IF(Aprekiniem!$B$24=1,"",IF(Tāme!D17="","",Tāme!D17))</f>
        <v/>
      </c>
      <c r="D30" s="307"/>
      <c r="E30" s="171" t="str">
        <f>IF(Aprekiniem!$B$24=1,"",IF(Tāme!I17="","",Tāme!I17))</f>
        <v/>
      </c>
      <c r="F30" s="150"/>
      <c r="G30" s="162"/>
      <c r="H30" s="307" t="str">
        <f>IF(G30=Aprekiniem!$A$33,Aprekiniem!$B$33,
IF(G30=Aprekiniem!$A$34,Aprekiniem!$B$34,
IF(G30=Aprekiniem!$A$35,Aprekiniem!$B$35,
IF(G30=Aprekiniem!$A$36,Aprekiniem!$B$36,
IF(G30=Aprekiniem!$A$37,Aprekiniem!$B$37,"")))))</f>
        <v/>
      </c>
      <c r="I30" s="307"/>
      <c r="J30" s="307"/>
      <c r="K30" s="308"/>
      <c r="L30" s="163"/>
      <c r="M30" s="155"/>
      <c r="N30" s="167" t="str">
        <f>IF(E30="","",IF(OR(G30="A",G30="E"),E30,
IF(OR(G30="C",G30="D"),E30-L30,
IF(G30="B",IF(E30-(L30*(1/((1+Aprekiniem!$F$10)^5)))&lt;0,0,(E30-(L30*(1/((1+Aprekiniem!$F$10)^5))))),""))))</f>
        <v/>
      </c>
      <c r="O30" s="168" t="str">
        <f t="shared" si="0"/>
        <v/>
      </c>
      <c r="P30" s="184" t="str">
        <f>IF(Aprekiniem!$B$24=1,"",IF(E30="","",IF(AND(E30&gt;=1,G30="")," ! Norādiet atbildi kolonnā - G",IF(AND(G30="C",L30=""),"! Norādiet atbildi kolonnā - L",IF(AND(G30="D",L30=""),"! Norādiet atbildi kolonnā - L",IF(AND(G30="B",L30=""),"! Norādiet atbildi kolonnā - L",""))))))</f>
        <v/>
      </c>
    </row>
    <row r="31" spans="1:18" ht="30" hidden="1" customHeight="1" outlineLevel="1" x14ac:dyDescent="0.25">
      <c r="B31" s="170" t="str">
        <f>IF(Aprekiniem!$B$24=1,"",IF(Tāme!B18="","",Tāme!B18))</f>
        <v/>
      </c>
      <c r="C31" s="315" t="str">
        <f>IF(Aprekiniem!$B$24=1,"",IF(Tāme!D18="","",Tāme!D18))</f>
        <v/>
      </c>
      <c r="D31" s="307"/>
      <c r="E31" s="171" t="str">
        <f>IF(Aprekiniem!$B$24=1,"",IF(Tāme!I18="","",Tāme!I18))</f>
        <v/>
      </c>
      <c r="F31" s="150"/>
      <c r="G31" s="162"/>
      <c r="H31" s="307" t="str">
        <f>IF(G31=Aprekiniem!$A$33,Aprekiniem!$B$33,
IF(G31=Aprekiniem!$A$34,Aprekiniem!$B$34,
IF(G31=Aprekiniem!$A$35,Aprekiniem!$B$35,
IF(G31=Aprekiniem!$A$36,Aprekiniem!$B$36,
IF(G31=Aprekiniem!$A$37,Aprekiniem!$B$37,"")))))</f>
        <v/>
      </c>
      <c r="I31" s="307"/>
      <c r="J31" s="307"/>
      <c r="K31" s="308"/>
      <c r="L31" s="163"/>
      <c r="M31" s="155"/>
      <c r="N31" s="167" t="str">
        <f>IF(E31="","",IF(OR(G31="A",G31="E"),E31,
IF(OR(G31="C",G31="D"),E31-L31,
IF(G31="B",IF(E31-(L31*(1/((1+Aprekiniem!$F$10)^5)))&lt;0,0,(E31-(L31*(1/((1+Aprekiniem!$F$10)^5))))),""))))</f>
        <v/>
      </c>
      <c r="O31" s="168" t="str">
        <f t="shared" si="0"/>
        <v/>
      </c>
      <c r="P31" s="184" t="str">
        <f>IF(Aprekiniem!$B$24=1,"",IF(E31="","",IF(AND(E31&gt;=1,G31="")," ! Norādiet atbildi kolonnā - G",IF(AND(G31="C",L31=""),"! Norādiet atbildi kolonnā - L",IF(AND(G31="D",L31=""),"! Norādiet atbildi kolonnā - L",IF(AND(G31="B",L31=""),"! Norādiet atbildi kolonnā - L",""))))))</f>
        <v/>
      </c>
    </row>
    <row r="32" spans="1:18" ht="30" hidden="1" customHeight="1" outlineLevel="1" x14ac:dyDescent="0.25">
      <c r="B32" s="170" t="str">
        <f>IF(Aprekiniem!$B$24=1,"",IF(Tāme!B19="","",Tāme!B19))</f>
        <v/>
      </c>
      <c r="C32" s="315" t="str">
        <f>IF(Aprekiniem!$B$24=1,"",IF(Tāme!D19="","",Tāme!D19))</f>
        <v/>
      </c>
      <c r="D32" s="307"/>
      <c r="E32" s="171" t="str">
        <f>IF(Aprekiniem!$B$24=1,"",IF(Tāme!I19="","",Tāme!I19))</f>
        <v/>
      </c>
      <c r="F32" s="150"/>
      <c r="G32" s="162"/>
      <c r="H32" s="307" t="str">
        <f>IF(G32=Aprekiniem!$A$33,Aprekiniem!$B$33,
IF(G32=Aprekiniem!$A$34,Aprekiniem!$B$34,
IF(G32=Aprekiniem!$A$35,Aprekiniem!$B$35,
IF(G32=Aprekiniem!$A$36,Aprekiniem!$B$36,
IF(G32=Aprekiniem!$A$37,Aprekiniem!$B$37,"")))))</f>
        <v/>
      </c>
      <c r="I32" s="307"/>
      <c r="J32" s="307"/>
      <c r="K32" s="308"/>
      <c r="L32" s="163"/>
      <c r="M32" s="155"/>
      <c r="N32" s="167" t="str">
        <f>IF(E32="","",IF(OR(G32="A",G32="E"),E32,
IF(OR(G32="C",G32="D"),E32-L32,
IF(G32="B",IF(E32-(L32*(1/((1+Aprekiniem!$F$10)^5)))&lt;0,0,(E32-(L32*(1/((1+Aprekiniem!$F$10)^5))))),""))))</f>
        <v/>
      </c>
      <c r="O32" s="168" t="str">
        <f t="shared" si="0"/>
        <v/>
      </c>
      <c r="P32" s="184" t="str">
        <f>IF(Aprekiniem!$B$24=1,"",IF(E32="","",IF(AND(E32&gt;=1,G32="")," ! Norādiet atbildi kolonnā - G",IF(AND(G32="C",L32=""),"! Norādiet atbildi kolonnā - L",IF(AND(G32="D",L32=""),"! Norādiet atbildi kolonnā - L",IF(AND(G32="B",L32=""),"! Norādiet atbildi kolonnā - L",""))))))</f>
        <v/>
      </c>
    </row>
    <row r="33" spans="2:16" ht="30" hidden="1" customHeight="1" outlineLevel="1" x14ac:dyDescent="0.25">
      <c r="B33" s="170" t="str">
        <f>IF(Aprekiniem!$B$24=1,"",IF(Tāme!B20="","",Tāme!B20))</f>
        <v/>
      </c>
      <c r="C33" s="315" t="str">
        <f>IF(Aprekiniem!$B$24=1,"",IF(Tāme!D20="","",Tāme!D20))</f>
        <v/>
      </c>
      <c r="D33" s="307"/>
      <c r="E33" s="171" t="str">
        <f>IF(Aprekiniem!$B$24=1,"",IF(Tāme!I20="","",Tāme!I20))</f>
        <v/>
      </c>
      <c r="F33" s="150"/>
      <c r="G33" s="162"/>
      <c r="H33" s="307" t="str">
        <f>IF(G33=Aprekiniem!$A$33,Aprekiniem!$B$33,
IF(G33=Aprekiniem!$A$34,Aprekiniem!$B$34,
IF(G33=Aprekiniem!$A$35,Aprekiniem!$B$35,
IF(G33=Aprekiniem!$A$36,Aprekiniem!$B$36,
IF(G33=Aprekiniem!$A$37,Aprekiniem!$B$37,"")))))</f>
        <v/>
      </c>
      <c r="I33" s="307"/>
      <c r="J33" s="307"/>
      <c r="K33" s="308"/>
      <c r="L33" s="163"/>
      <c r="M33" s="155"/>
      <c r="N33" s="167" t="str">
        <f>IF(E33="","",IF(OR(G33="A",G33="E"),E33,
IF(OR(G33="C",G33="D"),E33-L33,
IF(G33="B",IF(E33-(L33*(1/((1+Aprekiniem!$F$10)^5)))&lt;0,0,(E33-(L33*(1/((1+Aprekiniem!$F$10)^5))))),""))))</f>
        <v/>
      </c>
      <c r="O33" s="168" t="str">
        <f t="shared" si="0"/>
        <v/>
      </c>
      <c r="P33" s="184" t="str">
        <f>IF(Aprekiniem!$B$24=1,"",IF(E33="","",IF(AND(E33&gt;=1,G33="")," ! Norādiet atbildi kolonnā - G",IF(AND(G33="C",L33=""),"! Norādiet atbildi kolonnā - L",IF(AND(G33="D",L33=""),"! Norādiet atbildi kolonnā - L",IF(AND(G33="B",L33=""),"! Norādiet atbildi kolonnā - L",""))))))</f>
        <v/>
      </c>
    </row>
    <row r="34" spans="2:16" ht="30" hidden="1" customHeight="1" outlineLevel="1" x14ac:dyDescent="0.25">
      <c r="B34" s="170" t="str">
        <f>IF(Aprekiniem!$B$24=1,"",IF(Tāme!B21="","",Tāme!B21))</f>
        <v/>
      </c>
      <c r="C34" s="315" t="str">
        <f>IF(Aprekiniem!$B$24=1,"",IF(Tāme!D21="","",Tāme!D21))</f>
        <v/>
      </c>
      <c r="D34" s="307"/>
      <c r="E34" s="171" t="str">
        <f>IF(Aprekiniem!$B$24=1,"",IF(Tāme!I21="","",Tāme!I21))</f>
        <v/>
      </c>
      <c r="F34" s="150"/>
      <c r="G34" s="162"/>
      <c r="H34" s="307" t="str">
        <f>IF(G34=Aprekiniem!$A$33,Aprekiniem!$B$33,
IF(G34=Aprekiniem!$A$34,Aprekiniem!$B$34,
IF(G34=Aprekiniem!$A$35,Aprekiniem!$B$35,
IF(G34=Aprekiniem!$A$36,Aprekiniem!$B$36,
IF(G34=Aprekiniem!$A$37,Aprekiniem!$B$37,"")))))</f>
        <v/>
      </c>
      <c r="I34" s="307"/>
      <c r="J34" s="307"/>
      <c r="K34" s="308"/>
      <c r="L34" s="163"/>
      <c r="M34" s="155"/>
      <c r="N34" s="167" t="str">
        <f>IF(E34="","",IF(OR(G34="A",G34="E"),E34,
IF(OR(G34="C",G34="D"),E34-L34,
IF(G34="B",IF(E34-(L34*(1/((1+Aprekiniem!$F$10)^5)))&lt;0,0,(E34-(L34*(1/((1+Aprekiniem!$F$10)^5))))),""))))</f>
        <v/>
      </c>
      <c r="O34" s="168" t="str">
        <f t="shared" si="0"/>
        <v/>
      </c>
      <c r="P34" s="184" t="str">
        <f>IF(Aprekiniem!$B$24=1,"",IF(E34="","",IF(AND(E34&gt;=1,G34="")," ! Norādiet atbildi kolonnā - G",IF(AND(G34="C",L34=""),"! Norādiet atbildi kolonnā - L",IF(AND(G34="D",L34=""),"! Norādiet atbildi kolonnā - L",IF(AND(G34="B",L34=""),"! Norādiet atbildi kolonnā - L",""))))))</f>
        <v/>
      </c>
    </row>
    <row r="35" spans="2:16" ht="30" hidden="1" customHeight="1" outlineLevel="1" x14ac:dyDescent="0.25">
      <c r="B35" s="170" t="str">
        <f>IF(Aprekiniem!$B$24=1,"",IF(Tāme!B22="","",Tāme!B22))</f>
        <v/>
      </c>
      <c r="C35" s="315" t="str">
        <f>IF(Aprekiniem!$B$24=1,"",IF(Tāme!D22="","",Tāme!D22))</f>
        <v/>
      </c>
      <c r="D35" s="307"/>
      <c r="E35" s="171" t="str">
        <f>IF(Aprekiniem!$B$24=1,"",IF(Tāme!I22="","",Tāme!I22))</f>
        <v/>
      </c>
      <c r="F35" s="150"/>
      <c r="G35" s="162"/>
      <c r="H35" s="307" t="str">
        <f>IF(G35=Aprekiniem!$A$33,Aprekiniem!$B$33,
IF(G35=Aprekiniem!$A$34,Aprekiniem!$B$34,
IF(G35=Aprekiniem!$A$35,Aprekiniem!$B$35,
IF(G35=Aprekiniem!$A$36,Aprekiniem!$B$36,
IF(G35=Aprekiniem!$A$37,Aprekiniem!$B$37,"")))))</f>
        <v/>
      </c>
      <c r="I35" s="307"/>
      <c r="J35" s="307"/>
      <c r="K35" s="308"/>
      <c r="L35" s="163"/>
      <c r="M35" s="155"/>
      <c r="N35" s="167" t="str">
        <f>IF(E35="","",IF(OR(G35="A",G35="E"),E35,
IF(OR(G35="C",G35="D"),E35-L35,
IF(G35="B",IF(E35-(L35*(1/((1+Aprekiniem!$F$10)^5)))&lt;0,0,(E35-(L35*(1/((1+Aprekiniem!$F$10)^5))))),""))))</f>
        <v/>
      </c>
      <c r="O35" s="168" t="str">
        <f t="shared" si="0"/>
        <v/>
      </c>
      <c r="P35" s="184" t="str">
        <f>IF(Aprekiniem!$B$24=1,"",IF(E35="","",IF(AND(E35&gt;=1,G35="")," ! Norādiet atbildi kolonnā - G",IF(AND(G35="C",L35=""),"! Norādiet atbildi kolonnā - L",IF(AND(G35="D",L35=""),"! Norādiet atbildi kolonnā - L",IF(AND(G35="B",L35=""),"! Norādiet atbildi kolonnā - L",""))))))</f>
        <v/>
      </c>
    </row>
    <row r="36" spans="2:16" ht="30" hidden="1" customHeight="1" outlineLevel="1" x14ac:dyDescent="0.25">
      <c r="B36" s="170" t="str">
        <f>IF(Aprekiniem!$B$24=1,"",IF(Tāme!B23="","",Tāme!B23))</f>
        <v/>
      </c>
      <c r="C36" s="315" t="str">
        <f>IF(Aprekiniem!$B$24=1,"",IF(Tāme!D23="","",Tāme!D23))</f>
        <v/>
      </c>
      <c r="D36" s="307"/>
      <c r="E36" s="171" t="str">
        <f>IF(Aprekiniem!$B$24=1,"",IF(Tāme!I23="","",Tāme!I23))</f>
        <v/>
      </c>
      <c r="F36" s="150"/>
      <c r="G36" s="162"/>
      <c r="H36" s="307" t="str">
        <f>IF(G36=Aprekiniem!$A$33,Aprekiniem!$B$33,
IF(G36=Aprekiniem!$A$34,Aprekiniem!$B$34,
IF(G36=Aprekiniem!$A$35,Aprekiniem!$B$35,
IF(G36=Aprekiniem!$A$36,Aprekiniem!$B$36,
IF(G36=Aprekiniem!$A$37,Aprekiniem!$B$37,"")))))</f>
        <v/>
      </c>
      <c r="I36" s="307"/>
      <c r="J36" s="307"/>
      <c r="K36" s="308"/>
      <c r="L36" s="163"/>
      <c r="M36" s="155"/>
      <c r="N36" s="167" t="str">
        <f>IF(E36="","",IF(OR(G36="A",G36="E"),E36,
IF(OR(G36="C",G36="D"),E36-L36,
IF(G36="B",IF(E36-(L36*(1/((1+Aprekiniem!$F$10)^5)))&lt;0,0,(E36-(L36*(1/((1+Aprekiniem!$F$10)^5))))),""))))</f>
        <v/>
      </c>
      <c r="O36" s="168" t="str">
        <f t="shared" si="0"/>
        <v/>
      </c>
      <c r="P36" s="184" t="str">
        <f>IF(Aprekiniem!$B$24=1,"",IF(E36="","",IF(AND(E36&gt;=1,G36="")," ! Norādiet atbildi kolonnā - G",IF(AND(G36="C",L36=""),"! Norādiet atbildi kolonnā - L",IF(AND(G36="D",L36=""),"! Norādiet atbildi kolonnā - L",IF(AND(G36="B",L36=""),"! Norādiet atbildi kolonnā - L",""))))))</f>
        <v/>
      </c>
    </row>
    <row r="37" spans="2:16" ht="30" hidden="1" customHeight="1" outlineLevel="1" x14ac:dyDescent="0.25">
      <c r="B37" s="170" t="str">
        <f>IF(Aprekiniem!$B$24=1,"",IF(Tāme!B24="","",Tāme!B24))</f>
        <v/>
      </c>
      <c r="C37" s="315" t="str">
        <f>IF(Aprekiniem!$B$24=1,"",IF(Tāme!D24="","",Tāme!D24))</f>
        <v/>
      </c>
      <c r="D37" s="307"/>
      <c r="E37" s="171" t="str">
        <f>IF(Aprekiniem!$B$24=1,"",IF(Tāme!I24="","",Tāme!I24))</f>
        <v/>
      </c>
      <c r="F37" s="150"/>
      <c r="G37" s="162"/>
      <c r="H37" s="307" t="str">
        <f>IF(G37=Aprekiniem!$A$33,Aprekiniem!$B$33,
IF(G37=Aprekiniem!$A$34,Aprekiniem!$B$34,
IF(G37=Aprekiniem!$A$35,Aprekiniem!$B$35,
IF(G37=Aprekiniem!$A$36,Aprekiniem!$B$36,
IF(G37=Aprekiniem!$A$37,Aprekiniem!$B$37,"")))))</f>
        <v/>
      </c>
      <c r="I37" s="307"/>
      <c r="J37" s="307"/>
      <c r="K37" s="308"/>
      <c r="L37" s="163"/>
      <c r="M37" s="155"/>
      <c r="N37" s="167" t="str">
        <f>IF(E37="","",IF(OR(G37="A",G37="E"),E37,
IF(OR(G37="C",G37="D"),E37-L37,
IF(G37="B",IF(E37-(L37*(1/((1+Aprekiniem!$F$10)^5)))&lt;0,0,(E37-(L37*(1/((1+Aprekiniem!$F$10)^5))))),""))))</f>
        <v/>
      </c>
      <c r="O37" s="168" t="str">
        <f t="shared" si="0"/>
        <v/>
      </c>
      <c r="P37" s="184" t="str">
        <f>IF(Aprekiniem!$B$24=1,"",IF(E37="","",IF(AND(E37&gt;=1,G37="")," ! Norādiet atbildi kolonnā - G",IF(AND(G37="C",L37=""),"! Norādiet atbildi kolonnā - L",IF(AND(G37="D",L37=""),"! Norādiet atbildi kolonnā - L",IF(AND(G37="B",L37=""),"! Norādiet atbildi kolonnā - L",""))))))</f>
        <v/>
      </c>
    </row>
    <row r="38" spans="2:16" ht="30" hidden="1" customHeight="1" outlineLevel="1" x14ac:dyDescent="0.25">
      <c r="B38" s="170" t="str">
        <f>IF(Aprekiniem!$B$24=1,"",IF(Tāme!B25="","",Tāme!B25))</f>
        <v/>
      </c>
      <c r="C38" s="315" t="str">
        <f>IF(Aprekiniem!$B$24=1,"",IF(Tāme!D25="","",Tāme!D25))</f>
        <v/>
      </c>
      <c r="D38" s="307"/>
      <c r="E38" s="171" t="str">
        <f>IF(Aprekiniem!$B$24=1,"",IF(Tāme!I25="","",Tāme!I25))</f>
        <v/>
      </c>
      <c r="F38" s="150"/>
      <c r="G38" s="162"/>
      <c r="H38" s="307" t="str">
        <f>IF(G38=Aprekiniem!$A$33,Aprekiniem!$B$33,
IF(G38=Aprekiniem!$A$34,Aprekiniem!$B$34,
IF(G38=Aprekiniem!$A$35,Aprekiniem!$B$35,
IF(G38=Aprekiniem!$A$36,Aprekiniem!$B$36,
IF(G38=Aprekiniem!$A$37,Aprekiniem!$B$37,"")))))</f>
        <v/>
      </c>
      <c r="I38" s="307"/>
      <c r="J38" s="307"/>
      <c r="K38" s="308"/>
      <c r="L38" s="163"/>
      <c r="M38" s="155"/>
      <c r="N38" s="167" t="str">
        <f>IF(E38="","",IF(OR(G38="A",G38="E"),E38,
IF(OR(G38="C",G38="D"),E38-L38,
IF(G38="B",IF(E38-(L38*(1/((1+Aprekiniem!$F$10)^5)))&lt;0,0,(E38-(L38*(1/((1+Aprekiniem!$F$10)^5))))),""))))</f>
        <v/>
      </c>
      <c r="O38" s="168" t="str">
        <f t="shared" si="0"/>
        <v/>
      </c>
      <c r="P38" s="184" t="str">
        <f>IF(Aprekiniem!$B$24=1,"",IF(E38="","",IF(AND(E38&gt;=1,G38="")," ! Norādiet atbildi kolonnā - G",IF(AND(G38="C",L38=""),"! Norādiet atbildi kolonnā - L",IF(AND(G38="D",L38=""),"! Norādiet atbildi kolonnā - L",IF(AND(G38="B",L38=""),"! Norādiet atbildi kolonnā - L",""))))))</f>
        <v/>
      </c>
    </row>
    <row r="39" spans="2:16" ht="44.25" customHeight="1" collapsed="1" x14ac:dyDescent="0.25">
      <c r="B39" s="320" t="str">
        <f>Tāme!C28</f>
        <v>II. VĒJA ENERĢIJU IZMANTOJOŠO ELEKTROENERĢIJU RAŽOJOŠO TEHNOLOĢIJU IEGĀDE UN UZSTĀDĪŠANA, AR UZSTĀDĪŠANU SAISTĪTĀS BŪVNIECĪBAS IZMAKSAS, tajā skaitā autoruzraudzība un būvuzraudzība</v>
      </c>
      <c r="C39" s="325"/>
      <c r="D39" s="325"/>
      <c r="E39" s="169">
        <f>SUM(E40:E51)</f>
        <v>0</v>
      </c>
      <c r="F39" s="150"/>
      <c r="G39" s="160"/>
      <c r="H39" s="309"/>
      <c r="I39" s="309"/>
      <c r="J39" s="309"/>
      <c r="K39" s="310"/>
      <c r="L39" s="161"/>
      <c r="M39" s="155"/>
      <c r="N39" s="177">
        <f>SUM(N40:N51)</f>
        <v>0</v>
      </c>
      <c r="O39" s="178">
        <f>SUM(O40:O51)</f>
        <v>0</v>
      </c>
      <c r="P39" s="184"/>
    </row>
    <row r="40" spans="2:16" ht="30" customHeight="1" x14ac:dyDescent="0.25">
      <c r="B40" s="170" t="str">
        <f>IF(Aprekiniem!$B$24=1,"",IF(Tāme!B32="","",Tāme!B32))</f>
        <v/>
      </c>
      <c r="C40" s="315" t="str">
        <f>IF(Aprekiniem!$B$24=1,"",IF(Tāme!D32="","",Tāme!D32))</f>
        <v/>
      </c>
      <c r="D40" s="307"/>
      <c r="E40" s="171" t="str">
        <f>IF(Aprekiniem!$B$24=1,"",IF(Tāme!I32="","",Tāme!I32))</f>
        <v/>
      </c>
      <c r="F40" s="150"/>
      <c r="G40" s="162"/>
      <c r="H40" s="307" t="str">
        <f>IF(G40=Aprekiniem!$A$33,Aprekiniem!$B$33,
IF(G40=Aprekiniem!$A$34,Aprekiniem!$B$34,
IF(G40=Aprekiniem!$A$35,Aprekiniem!$B$35,
IF(G40=Aprekiniem!$A$36,Aprekiniem!$B$36,
IF(G40=Aprekiniem!$A$37,Aprekiniem!$B$37,"")))))</f>
        <v/>
      </c>
      <c r="I40" s="307"/>
      <c r="J40" s="307"/>
      <c r="K40" s="308"/>
      <c r="L40" s="163"/>
      <c r="M40" s="155"/>
      <c r="N40" s="167" t="str">
        <f>IF(E40="","",IF(OR(G40="A",G40="E"),E40,
IF(OR(G40="C",G40="D"),E40-L40,
IF(G40="B",IF(E40-(L40*(1/((1+Aprekiniem!$F$10)^5)))&lt;0,0,(E40-(L40*(1/((1+Aprekiniem!$F$10)^5))))),""))))</f>
        <v/>
      </c>
      <c r="O40" s="168" t="str">
        <f>IFERROR(E40-N40,"")</f>
        <v/>
      </c>
      <c r="P40" s="184" t="str">
        <f>IF(Aprekiniem!$B$24=1,"",IF(E40="","",IF(AND(E40&gt;=1,G40="")," ! Norādiet atbildi kolonnā - G",IF(AND(G40="C",L40=""),"! Norādiet atbildi kolonnā - L",IF(AND(G40="D",L40=""),"! Norādiet atbildi kolonnā - L",IF(AND(G40="B",L40=""),"! Norādiet atbildi kolonnā - L",""))))))</f>
        <v/>
      </c>
    </row>
    <row r="41" spans="2:16" ht="30" customHeight="1" collapsed="1" x14ac:dyDescent="0.25">
      <c r="B41" s="170" t="str">
        <f>IF(Aprekiniem!$B$24=1,"",IF(Tāme!B33="","",Tāme!B33))</f>
        <v/>
      </c>
      <c r="C41" s="315" t="str">
        <f>IF(Aprekiniem!$B$24=1,"",IF(Tāme!D33="","",Tāme!D33))</f>
        <v/>
      </c>
      <c r="D41" s="307"/>
      <c r="E41" s="171" t="str">
        <f>IF(Aprekiniem!$B$24=1,"",IF(Tāme!I33="","",Tāme!I33))</f>
        <v/>
      </c>
      <c r="F41" s="150"/>
      <c r="G41" s="162"/>
      <c r="H41" s="307" t="str">
        <f>IF(G41=Aprekiniem!$A$33,Aprekiniem!$B$33,
IF(G41=Aprekiniem!$A$34,Aprekiniem!$B$34,
IF(G41=Aprekiniem!$A$35,Aprekiniem!$B$35,
IF(G41=Aprekiniem!$A$36,Aprekiniem!$B$36,
IF(G41=Aprekiniem!$A$37,Aprekiniem!$B$37,"")))))</f>
        <v/>
      </c>
      <c r="I41" s="307"/>
      <c r="J41" s="307"/>
      <c r="K41" s="308"/>
      <c r="L41" s="163"/>
      <c r="M41" s="155"/>
      <c r="N41" s="167" t="str">
        <f>IF(E41="","",IF(OR(G41="A",G41="E"),E41,
IF(OR(G41="C",G41="D"),E41-L41,
IF(G41="B",IF(E41-(L41*(1/((1+Aprekiniem!$F$10)^5)))&lt;0,0,(E41-(L41*(1/((1+Aprekiniem!$F$10)^5))))),""))))</f>
        <v/>
      </c>
      <c r="O41" s="168" t="str">
        <f t="shared" ref="O41:O51" si="1">IFERROR(E41-N41,"")</f>
        <v/>
      </c>
      <c r="P41" s="184" t="str">
        <f>IF(Aprekiniem!$B$24=1,"",IF(E41="","",IF(AND(E41&gt;=1,G41="")," ! Norādiet atbildi kolonnā - G",IF(AND(G41="C",L41=""),"! Norādiet atbildi kolonnā - L",IF(AND(G41="D",L41=""),"! Norādiet atbildi kolonnā - L",IF(AND(G41="B",L41=""),"! Norādiet atbildi kolonnā - L",""))))))</f>
        <v/>
      </c>
    </row>
    <row r="42" spans="2:16" ht="30" hidden="1" customHeight="1" outlineLevel="1" x14ac:dyDescent="0.25">
      <c r="B42" s="170" t="str">
        <f>IF(Aprekiniem!$B$24=1,"",IF(Tāme!B34="","",Tāme!B34))</f>
        <v/>
      </c>
      <c r="C42" s="315" t="str">
        <f>IF(Aprekiniem!$B$24=1,"",IF(Tāme!D34="","",Tāme!D34))</f>
        <v/>
      </c>
      <c r="D42" s="307"/>
      <c r="E42" s="171" t="str">
        <f>IF(Aprekiniem!$B$24=1,"",IF(Tāme!I34="","",Tāme!I34))</f>
        <v/>
      </c>
      <c r="F42" s="150"/>
      <c r="G42" s="162"/>
      <c r="H42" s="307" t="str">
        <f>IF(G42=Aprekiniem!$A$33,Aprekiniem!$B$33,
IF(G42=Aprekiniem!$A$34,Aprekiniem!$B$34,
IF(G42=Aprekiniem!$A$35,Aprekiniem!$B$35,
IF(G42=Aprekiniem!$A$36,Aprekiniem!$B$36,
IF(G42=Aprekiniem!$A$37,Aprekiniem!$B$37,"")))))</f>
        <v/>
      </c>
      <c r="I42" s="307"/>
      <c r="J42" s="307"/>
      <c r="K42" s="308"/>
      <c r="L42" s="163"/>
      <c r="M42" s="155"/>
      <c r="N42" s="167" t="str">
        <f>IF(E42="","",IF(OR(G42="A",G42="E"),E42,
IF(OR(G42="C",G42="D"),E42-L42,
IF(G42="B",IF(E42-(L42*(1/((1+Aprekiniem!$F$10)^5)))&lt;0,0,(E42-(L42*(1/((1+Aprekiniem!$F$10)^5))))),""))))</f>
        <v/>
      </c>
      <c r="O42" s="168" t="str">
        <f t="shared" si="1"/>
        <v/>
      </c>
      <c r="P42" s="184" t="str">
        <f>IF(Aprekiniem!$B$24=1,"",IF(E42="","",IF(AND(E42&gt;=1,G42="")," ! Norādiet atbildi kolonnā - G",IF(AND(G42="C",L42=""),"! Norādiet atbildi kolonnā - L",IF(AND(G42="D",L42=""),"! Norādiet atbildi kolonnā - L",IF(AND(G42="B",L42=""),"! Norādiet atbildi kolonnā - L",""))))))</f>
        <v/>
      </c>
    </row>
    <row r="43" spans="2:16" ht="30" hidden="1" customHeight="1" outlineLevel="1" x14ac:dyDescent="0.25">
      <c r="B43" s="170" t="str">
        <f>IF(Aprekiniem!$B$24=1,"",IF(Tāme!B35="","",Tāme!B35))</f>
        <v/>
      </c>
      <c r="C43" s="315" t="str">
        <f>IF(Aprekiniem!$B$24=1,"",IF(Tāme!D35="","",Tāme!D35))</f>
        <v/>
      </c>
      <c r="D43" s="307"/>
      <c r="E43" s="171" t="str">
        <f>IF(Aprekiniem!$B$24=1,"",IF(Tāme!I35="","",Tāme!I35))</f>
        <v/>
      </c>
      <c r="F43" s="150"/>
      <c r="G43" s="162"/>
      <c r="H43" s="307" t="str">
        <f>IF(G43=Aprekiniem!$A$33,Aprekiniem!$B$33,
IF(G43=Aprekiniem!$A$34,Aprekiniem!$B$34,
IF(G43=Aprekiniem!$A$35,Aprekiniem!$B$35,
IF(G43=Aprekiniem!$A$36,Aprekiniem!$B$36,
IF(G43=Aprekiniem!$A$37,Aprekiniem!$B$37,"")))))</f>
        <v/>
      </c>
      <c r="I43" s="307"/>
      <c r="J43" s="307"/>
      <c r="K43" s="308"/>
      <c r="L43" s="163"/>
      <c r="M43" s="155"/>
      <c r="N43" s="167" t="str">
        <f>IF(E43="","",IF(OR(G43="A",G43="E"),E43,
IF(OR(G43="C",G43="D"),E43-L43,
IF(G43="B",IF(E43-(L43*(1/((1+Aprekiniem!$F$10)^5)))&lt;0,0,(E43-(L43*(1/((1+Aprekiniem!$F$10)^5))))),""))))</f>
        <v/>
      </c>
      <c r="O43" s="168" t="str">
        <f t="shared" si="1"/>
        <v/>
      </c>
      <c r="P43" s="184" t="str">
        <f>IF(Aprekiniem!$B$24=1,"",IF(E43="","",IF(AND(E43&gt;=1,G43="")," ! Norādiet atbildi kolonnā - G",IF(AND(G43="C",L43=""),"! Norādiet atbildi kolonnā - L",IF(AND(G43="D",L43=""),"! Norādiet atbildi kolonnā - L",IF(AND(G43="B",L43=""),"! Norādiet atbildi kolonnā - L",""))))))</f>
        <v/>
      </c>
    </row>
    <row r="44" spans="2:16" ht="30" hidden="1" customHeight="1" outlineLevel="1" x14ac:dyDescent="0.25">
      <c r="B44" s="170" t="str">
        <f>IF(Aprekiniem!$B$24=1,"",IF(Tāme!B36="","",Tāme!B36))</f>
        <v/>
      </c>
      <c r="C44" s="315" t="str">
        <f>IF(Aprekiniem!$B$24=1,"",IF(Tāme!D36="","",Tāme!D36))</f>
        <v/>
      </c>
      <c r="D44" s="307"/>
      <c r="E44" s="171" t="str">
        <f>IF(Aprekiniem!$B$24=1,"",IF(Tāme!I36="","",Tāme!I36))</f>
        <v/>
      </c>
      <c r="F44" s="150"/>
      <c r="G44" s="162"/>
      <c r="H44" s="307" t="str">
        <f>IF(G44=Aprekiniem!$A$33,Aprekiniem!$B$33,
IF(G44=Aprekiniem!$A$34,Aprekiniem!$B$34,
IF(G44=Aprekiniem!$A$35,Aprekiniem!$B$35,
IF(G44=Aprekiniem!$A$36,Aprekiniem!$B$36,
IF(G44=Aprekiniem!$A$37,Aprekiniem!$B$37,"")))))</f>
        <v/>
      </c>
      <c r="I44" s="307"/>
      <c r="J44" s="307"/>
      <c r="K44" s="308"/>
      <c r="L44" s="163"/>
      <c r="M44" s="155"/>
      <c r="N44" s="167" t="str">
        <f>IF(E44="","",IF(OR(G44="A",G44="E"),E44,
IF(OR(G44="C",G44="D"),E44-L44,
IF(G44="B",IF(E44-(L44*(1/((1+Aprekiniem!$F$10)^5)))&lt;0,0,(E44-(L44*(1/((1+Aprekiniem!$F$10)^5))))),""))))</f>
        <v/>
      </c>
      <c r="O44" s="168" t="str">
        <f t="shared" si="1"/>
        <v/>
      </c>
      <c r="P44" s="184" t="str">
        <f>IF(Aprekiniem!$B$24=1,"",IF(E44="","",IF(AND(E44&gt;=1,G44="")," ! Norādiet atbildi kolonnā - G",IF(AND(G44="C",L44=""),"! Norādiet atbildi kolonnā - L",IF(AND(G44="D",L44=""),"! Norādiet atbildi kolonnā - L",IF(AND(G44="B",L44=""),"! Norādiet atbildi kolonnā - L",""))))))</f>
        <v/>
      </c>
    </row>
    <row r="45" spans="2:16" ht="30" hidden="1" customHeight="1" outlineLevel="1" x14ac:dyDescent="0.25">
      <c r="B45" s="170" t="str">
        <f>IF(Aprekiniem!$B$24=1,"",IF(Tāme!B37="","",Tāme!B37))</f>
        <v/>
      </c>
      <c r="C45" s="315" t="str">
        <f>IF(Aprekiniem!$B$24=1,"",IF(Tāme!D37="","",Tāme!D37))</f>
        <v/>
      </c>
      <c r="D45" s="307"/>
      <c r="E45" s="171" t="str">
        <f>IF(Aprekiniem!$B$24=1,"",IF(Tāme!I37="","",Tāme!I37))</f>
        <v/>
      </c>
      <c r="F45" s="150"/>
      <c r="G45" s="162"/>
      <c r="H45" s="307" t="str">
        <f>IF(G45=Aprekiniem!$A$33,Aprekiniem!$B$33,
IF(G45=Aprekiniem!$A$34,Aprekiniem!$B$34,
IF(G45=Aprekiniem!$A$35,Aprekiniem!$B$35,
IF(G45=Aprekiniem!$A$36,Aprekiniem!$B$36,
IF(G45=Aprekiniem!$A$37,Aprekiniem!$B$37,"")))))</f>
        <v/>
      </c>
      <c r="I45" s="307"/>
      <c r="J45" s="307"/>
      <c r="K45" s="308"/>
      <c r="L45" s="163"/>
      <c r="M45" s="155"/>
      <c r="N45" s="167" t="str">
        <f>IF(E45="","",IF(OR(G45="A",G45="E"),E45,
IF(OR(G45="C",G45="D"),E45-L45,
IF(G45="B",IF(E45-(L45*(1/((1+Aprekiniem!$F$10)^5)))&lt;0,0,(E45-(L45*(1/((1+Aprekiniem!$F$10)^5))))),""))))</f>
        <v/>
      </c>
      <c r="O45" s="168" t="str">
        <f t="shared" si="1"/>
        <v/>
      </c>
      <c r="P45" s="184" t="str">
        <f>IF(Aprekiniem!$B$24=1,"",IF(E45="","",IF(AND(E45&gt;=1,G45="")," ! Norādiet atbildi kolonnā - G",IF(AND(G45="C",L45=""),"! Norādiet atbildi kolonnā - L",IF(AND(G45="D",L45=""),"! Norādiet atbildi kolonnā - L",IF(AND(G45="B",L45=""),"! Norādiet atbildi kolonnā - L",""))))))</f>
        <v/>
      </c>
    </row>
    <row r="46" spans="2:16" ht="30" hidden="1" customHeight="1" outlineLevel="1" x14ac:dyDescent="0.25">
      <c r="B46" s="170" t="str">
        <f>IF(Aprekiniem!$B$24=1,"",IF(Tāme!B38="","",Tāme!B38))</f>
        <v/>
      </c>
      <c r="C46" s="315" t="str">
        <f>IF(Aprekiniem!$B$24=1,"",IF(Tāme!D38="","",Tāme!D38))</f>
        <v/>
      </c>
      <c r="D46" s="307"/>
      <c r="E46" s="171" t="str">
        <f>IF(Aprekiniem!$B$24=1,"",IF(Tāme!I38="","",Tāme!I38))</f>
        <v/>
      </c>
      <c r="F46" s="150"/>
      <c r="G46" s="162"/>
      <c r="H46" s="307" t="str">
        <f>IF(G46=Aprekiniem!$A$33,Aprekiniem!$B$33,
IF(G46=Aprekiniem!$A$34,Aprekiniem!$B$34,
IF(G46=Aprekiniem!$A$35,Aprekiniem!$B$35,
IF(G46=Aprekiniem!$A$36,Aprekiniem!$B$36,
IF(G46=Aprekiniem!$A$37,Aprekiniem!$B$37,"")))))</f>
        <v/>
      </c>
      <c r="I46" s="307"/>
      <c r="J46" s="307"/>
      <c r="K46" s="308"/>
      <c r="L46" s="163"/>
      <c r="M46" s="155"/>
      <c r="N46" s="167" t="str">
        <f>IF(E46="","",IF(OR(G46="A",G46="E"),E46,
IF(OR(G46="C",G46="D"),E46-L46,
IF(G46="B",IF(E46-(L46*(1/((1+Aprekiniem!$F$10)^5)))&lt;0,0,(E46-(L46*(1/((1+Aprekiniem!$F$10)^5))))),""))))</f>
        <v/>
      </c>
      <c r="O46" s="168" t="str">
        <f t="shared" si="1"/>
        <v/>
      </c>
      <c r="P46" s="184" t="str">
        <f>IF(Aprekiniem!$B$24=1,"",IF(E46="","",IF(AND(E46&gt;=1,G46="")," ! Norādiet atbildi kolonnā - G",IF(AND(G46="C",L46=""),"! Norādiet atbildi kolonnā - L",IF(AND(G46="D",L46=""),"! Norādiet atbildi kolonnā - L",IF(AND(G46="B",L46=""),"! Norādiet atbildi kolonnā - L",""))))))</f>
        <v/>
      </c>
    </row>
    <row r="47" spans="2:16" ht="30" hidden="1" customHeight="1" outlineLevel="1" x14ac:dyDescent="0.25">
      <c r="B47" s="170" t="str">
        <f>IF(Aprekiniem!$B$24=1,"",IF(Tāme!B39="","",Tāme!B39))</f>
        <v/>
      </c>
      <c r="C47" s="315" t="str">
        <f>IF(Aprekiniem!$B$24=1,"",IF(Tāme!D39="","",Tāme!D39))</f>
        <v/>
      </c>
      <c r="D47" s="307"/>
      <c r="E47" s="171" t="str">
        <f>IF(Aprekiniem!$B$24=1,"",IF(Tāme!I39="","",Tāme!I39))</f>
        <v/>
      </c>
      <c r="F47" s="150"/>
      <c r="G47" s="162"/>
      <c r="H47" s="307" t="str">
        <f>IF(G47=Aprekiniem!$A$33,Aprekiniem!$B$33,
IF(G47=Aprekiniem!$A$34,Aprekiniem!$B$34,
IF(G47=Aprekiniem!$A$35,Aprekiniem!$B$35,
IF(G47=Aprekiniem!$A$36,Aprekiniem!$B$36,
IF(G47=Aprekiniem!$A$37,Aprekiniem!$B$37,"")))))</f>
        <v/>
      </c>
      <c r="I47" s="307"/>
      <c r="J47" s="307"/>
      <c r="K47" s="308"/>
      <c r="L47" s="163"/>
      <c r="M47" s="155"/>
      <c r="N47" s="167" t="str">
        <f>IF(E47="","",IF(OR(G47="A",G47="E"),E47,
IF(OR(G47="C",G47="D"),E47-L47,
IF(G47="B",IF(E47-(L47*(1/((1+Aprekiniem!$F$10)^5)))&lt;0,0,(E47-(L47*(1/((1+Aprekiniem!$F$10)^5))))),""))))</f>
        <v/>
      </c>
      <c r="O47" s="168" t="str">
        <f t="shared" si="1"/>
        <v/>
      </c>
      <c r="P47" s="184" t="str">
        <f>IF(Aprekiniem!$B$24=1,"",IF(E47="","",IF(AND(E47&gt;=1,G47="")," ! Norādiet atbildi kolonnā - G",IF(AND(G47="C",L47=""),"! Norādiet atbildi kolonnā - L",IF(AND(G47="D",L47=""),"! Norādiet atbildi kolonnā - L",IF(AND(G47="B",L47=""),"! Norādiet atbildi kolonnā - L",""))))))</f>
        <v/>
      </c>
    </row>
    <row r="48" spans="2:16" ht="30" hidden="1" customHeight="1" outlineLevel="1" x14ac:dyDescent="0.25">
      <c r="B48" s="170" t="str">
        <f>IF(Aprekiniem!$B$24=1,"",IF(Tāme!B40="","",Tāme!B40))</f>
        <v/>
      </c>
      <c r="C48" s="315" t="str">
        <f>IF(Aprekiniem!$B$24=1,"",IF(Tāme!D40="","",Tāme!D40))</f>
        <v/>
      </c>
      <c r="D48" s="307"/>
      <c r="E48" s="171" t="str">
        <f>IF(Aprekiniem!$B$24=1,"",IF(Tāme!I40="","",Tāme!I40))</f>
        <v/>
      </c>
      <c r="F48" s="150"/>
      <c r="G48" s="162"/>
      <c r="H48" s="307" t="str">
        <f>IF(G48=Aprekiniem!$A$33,Aprekiniem!$B$33,
IF(G48=Aprekiniem!$A$34,Aprekiniem!$B$34,
IF(G48=Aprekiniem!$A$35,Aprekiniem!$B$35,
IF(G48=Aprekiniem!$A$36,Aprekiniem!$B$36,
IF(G48=Aprekiniem!$A$37,Aprekiniem!$B$37,"")))))</f>
        <v/>
      </c>
      <c r="I48" s="307"/>
      <c r="J48" s="307"/>
      <c r="K48" s="308"/>
      <c r="L48" s="163"/>
      <c r="M48" s="155"/>
      <c r="N48" s="167" t="str">
        <f>IF(E48="","",IF(OR(G48="A",G48="E"),E48,
IF(OR(G48="C",G48="D"),E48-L48,
IF(G48="B",IF(E48-(L48*(1/((1+Aprekiniem!$F$10)^5)))&lt;0,0,(E48-(L48*(1/((1+Aprekiniem!$F$10)^5))))),""))))</f>
        <v/>
      </c>
      <c r="O48" s="168" t="str">
        <f t="shared" si="1"/>
        <v/>
      </c>
      <c r="P48" s="184" t="str">
        <f>IF(Aprekiniem!$B$24=1,"",IF(E48="","",IF(AND(E48&gt;=1,G48="")," ! Norādiet atbildi kolonnā - G",IF(AND(G48="C",L48=""),"! Norādiet atbildi kolonnā - L",IF(AND(G48="D",L48=""),"! Norādiet atbildi kolonnā - L",IF(AND(G48="B",L48=""),"! Norādiet atbildi kolonnā - L",""))))))</f>
        <v/>
      </c>
    </row>
    <row r="49" spans="2:16" ht="30" hidden="1" customHeight="1" outlineLevel="1" x14ac:dyDescent="0.25">
      <c r="B49" s="170" t="str">
        <f>IF(Aprekiniem!$B$24=1,"",IF(Tāme!B41="","",Tāme!B41))</f>
        <v/>
      </c>
      <c r="C49" s="315" t="str">
        <f>IF(Aprekiniem!$B$24=1,"",IF(Tāme!D41="","",Tāme!D41))</f>
        <v/>
      </c>
      <c r="D49" s="307"/>
      <c r="E49" s="171" t="str">
        <f>IF(Aprekiniem!$B$24=1,"",IF(Tāme!I41="","",Tāme!I41))</f>
        <v/>
      </c>
      <c r="F49" s="150"/>
      <c r="G49" s="162"/>
      <c r="H49" s="307" t="str">
        <f>IF(G49=Aprekiniem!$A$33,Aprekiniem!$B$33,
IF(G49=Aprekiniem!$A$34,Aprekiniem!$B$34,
IF(G49=Aprekiniem!$A$35,Aprekiniem!$B$35,
IF(G49=Aprekiniem!$A$36,Aprekiniem!$B$36,
IF(G49=Aprekiniem!$A$37,Aprekiniem!$B$37,"")))))</f>
        <v/>
      </c>
      <c r="I49" s="307"/>
      <c r="J49" s="307"/>
      <c r="K49" s="308"/>
      <c r="L49" s="163"/>
      <c r="M49" s="155"/>
      <c r="N49" s="167" t="str">
        <f>IF(E49="","",IF(OR(G49="A",G49="E"),E49,
IF(OR(G49="C",G49="D"),E49-L49,
IF(G49="B",IF(E49-(L49*(1/((1+Aprekiniem!$F$10)^5)))&lt;0,0,(E49-(L49*(1/((1+Aprekiniem!$F$10)^5))))),""))))</f>
        <v/>
      </c>
      <c r="O49" s="168" t="str">
        <f t="shared" si="1"/>
        <v/>
      </c>
      <c r="P49" s="184" t="str">
        <f>IF(Aprekiniem!$B$24=1,"",IF(E49="","",IF(AND(E49&gt;=1,G49="")," ! Norādiet atbildi kolonnā - G",IF(AND(G49="C",L49=""),"! Norādiet atbildi kolonnā - L",IF(AND(G49="D",L49=""),"! Norādiet atbildi kolonnā - L",IF(AND(G49="B",L49=""),"! Norādiet atbildi kolonnā - L",""))))))</f>
        <v/>
      </c>
    </row>
    <row r="50" spans="2:16" ht="30" hidden="1" customHeight="1" outlineLevel="1" x14ac:dyDescent="0.25">
      <c r="B50" s="170" t="str">
        <f>IF(Aprekiniem!$B$24=1,"",IF(Tāme!B42="","",Tāme!B42))</f>
        <v/>
      </c>
      <c r="C50" s="315" t="str">
        <f>IF(Aprekiniem!$B$24=1,"",IF(Tāme!D42="","",Tāme!D42))</f>
        <v/>
      </c>
      <c r="D50" s="307"/>
      <c r="E50" s="171" t="str">
        <f>IF(Aprekiniem!$B$24=1,"",IF(Tāme!I42="","",Tāme!I42))</f>
        <v/>
      </c>
      <c r="F50" s="150"/>
      <c r="G50" s="162"/>
      <c r="H50" s="307" t="str">
        <f>IF(G50=Aprekiniem!$A$33,Aprekiniem!$B$33,
IF(G50=Aprekiniem!$A$34,Aprekiniem!$B$34,
IF(G50=Aprekiniem!$A$35,Aprekiniem!$B$35,
IF(G50=Aprekiniem!$A$36,Aprekiniem!$B$36,
IF(G50=Aprekiniem!$A$37,Aprekiniem!$B$37,"")))))</f>
        <v/>
      </c>
      <c r="I50" s="307"/>
      <c r="J50" s="307"/>
      <c r="K50" s="308"/>
      <c r="L50" s="163"/>
      <c r="M50" s="155"/>
      <c r="N50" s="167" t="str">
        <f>IF(E50="","",IF(OR(G50="A",G50="E"),E50,
IF(OR(G50="C",G50="D"),E50-L50,
IF(G50="B",IF(E50-(L50*(1/((1+Aprekiniem!$F$10)^5)))&lt;0,0,(E50-(L50*(1/((1+Aprekiniem!$F$10)^5))))),""))))</f>
        <v/>
      </c>
      <c r="O50" s="168" t="str">
        <f t="shared" si="1"/>
        <v/>
      </c>
      <c r="P50" s="184" t="str">
        <f>IF(Aprekiniem!$B$24=1,"",IF(E50="","",IF(AND(E50&gt;=1,G50="")," ! Norādiet atbildi kolonnā - G",IF(AND(G50="C",L50=""),"! Norādiet atbildi kolonnā - L",IF(AND(G50="D",L50=""),"! Norādiet atbildi kolonnā - L",IF(AND(G50="B",L50=""),"! Norādiet atbildi kolonnā - L",""))))))</f>
        <v/>
      </c>
    </row>
    <row r="51" spans="2:16" ht="30" hidden="1" customHeight="1" outlineLevel="1" x14ac:dyDescent="0.25">
      <c r="B51" s="170" t="str">
        <f>IF(Aprekiniem!$B$24=1,"",IF(Tāme!B43="","",Tāme!B43))</f>
        <v/>
      </c>
      <c r="C51" s="315" t="str">
        <f>IF(Aprekiniem!$B$24=1,"",IF(Tāme!D43="","",Tāme!D43))</f>
        <v/>
      </c>
      <c r="D51" s="307"/>
      <c r="E51" s="171" t="str">
        <f>IF(Aprekiniem!$B$24=1,"",IF(Tāme!I43="","",Tāme!I43))</f>
        <v/>
      </c>
      <c r="F51" s="150"/>
      <c r="G51" s="162"/>
      <c r="H51" s="307" t="str">
        <f>IF(G51=Aprekiniem!$A$33,Aprekiniem!$B$33,
IF(G51=Aprekiniem!$A$34,Aprekiniem!$B$34,
IF(G51=Aprekiniem!$A$35,Aprekiniem!$B$35,
IF(G51=Aprekiniem!$A$36,Aprekiniem!$B$36,
IF(G51=Aprekiniem!$A$37,Aprekiniem!$B$37,"")))))</f>
        <v/>
      </c>
      <c r="I51" s="307"/>
      <c r="J51" s="307"/>
      <c r="K51" s="308"/>
      <c r="L51" s="163"/>
      <c r="M51" s="155"/>
      <c r="N51" s="167" t="str">
        <f>IF(E51="","",IF(OR(G51="A",G51="E"),E51,
IF(OR(G51="C",G51="D"),E51-L51,
IF(G51="B",IF(E51-(L51*(1/((1+Aprekiniem!$F$10)^5)))&lt;0,0,(E51-(L51*(1/((1+Aprekiniem!$F$10)^5))))),""))))</f>
        <v/>
      </c>
      <c r="O51" s="168" t="str">
        <f t="shared" si="1"/>
        <v/>
      </c>
      <c r="P51" s="184" t="str">
        <f>IF(Aprekiniem!$B$24=1,"",IF(E51="","",IF(AND(E51&gt;=1,G51="")," ! Norādiet atbildi kolonnā - G",IF(AND(G51="C",L51=""),"! Norādiet atbildi kolonnā - L",IF(AND(G51="D",L51=""),"! Norādiet atbildi kolonnā - L",IF(AND(G51="B",L51=""),"! Norādiet atbildi kolonnā - L",""))))))</f>
        <v/>
      </c>
    </row>
    <row r="52" spans="2:16" ht="41.25" customHeight="1" x14ac:dyDescent="0.25">
      <c r="B52" s="323" t="str">
        <f>Tāme!C46</f>
        <v>III. SISTĒMAS PIESLĒGUMA IERĪKOŠANAS VAI PĀRBŪVES IZMAKSAS, KAS NEPIECIEŠAMAS ELEKTROENERĢIJAS RAŽOŠANAS IEKĀRTAS PIESLĒGŠANAI ELEKTROENERĢIJAS SISTĒMAI</v>
      </c>
      <c r="C52" s="324"/>
      <c r="D52" s="324"/>
      <c r="E52" s="169">
        <f>SUM(E53:E64)</f>
        <v>0</v>
      </c>
      <c r="F52" s="150"/>
      <c r="G52" s="160"/>
      <c r="H52" s="309" t="str">
        <f>IF(G52=Aprekiniem!$A$33,Aprekiniem!$E$33,
IF(G52=Aprekiniem!$A$34,Aprekiniem!$E$34,
IF(G52=Aprekiniem!$A$35,Aprekiniem!$E$35,
IF(G52=Aprekiniem!$A$36,Aprekiniem!$E$36,""))))</f>
        <v/>
      </c>
      <c r="I52" s="309"/>
      <c r="J52" s="309"/>
      <c r="K52" s="310"/>
      <c r="L52" s="161"/>
      <c r="M52" s="155"/>
      <c r="N52" s="165">
        <f>SUM(N53:N64)</f>
        <v>0</v>
      </c>
      <c r="O52" s="166">
        <f>SUM(O53:O64)</f>
        <v>0</v>
      </c>
      <c r="P52" s="184"/>
    </row>
    <row r="53" spans="2:16" ht="30" customHeight="1" x14ac:dyDescent="0.25">
      <c r="B53" s="170" t="str">
        <f>IF(Aprekiniem!$B$24=1,"",IF(Tāme!B50="","",Tāme!B50))</f>
        <v/>
      </c>
      <c r="C53" s="315" t="str">
        <f>IF(Aprekiniem!$B$24=1,"",IF(Tāme!D50="","",Tāme!D50))</f>
        <v/>
      </c>
      <c r="D53" s="307"/>
      <c r="E53" s="171" t="str">
        <f>IF(Aprekiniem!$B$24=1,"",IF(Tāme!I50="","",Tāme!I50))</f>
        <v/>
      </c>
      <c r="F53" s="150"/>
      <c r="G53" s="162"/>
      <c r="H53" s="307" t="str">
        <f>IF(G53=Aprekiniem!$A$33,Aprekiniem!$B$33,
IF(G53=Aprekiniem!$A$34,Aprekiniem!$B$34,
IF(G53=Aprekiniem!$A$35,Aprekiniem!$B$35,
IF(G53=Aprekiniem!$A$36,Aprekiniem!$B$36,
IF(G53=Aprekiniem!$A$37,Aprekiniem!$B$37,"")))))</f>
        <v/>
      </c>
      <c r="I53" s="307"/>
      <c r="J53" s="307"/>
      <c r="K53" s="308"/>
      <c r="L53" s="163"/>
      <c r="M53" s="155"/>
      <c r="N53" s="167" t="str">
        <f>IF(E53="","",IF(OR(G53="A",G53="E"),E53,
IF(OR(G53="C",G53="D"),E53-L53,
IF(G53="B",IF(E53-(L53*(1/((1+Aprekiniem!$F$10)^5)))&lt;0,0,(E53-(L53*(1/((1+Aprekiniem!$F$10)^5))))),""))))</f>
        <v/>
      </c>
      <c r="O53" s="168" t="str">
        <f>IFERROR(E53-N53,"")</f>
        <v/>
      </c>
      <c r="P53" s="184" t="str">
        <f>IF(Aprekiniem!$B$24=1,"",IF(E53="","",IF(AND(E53&gt;=1,G53="")," ! Norādiet atbildi kolonnā - G",IF(AND(G53="C",L53=""),"! Norādiet atbildi kolonnā - L",IF(AND(G53="D",L53=""),"! Norādiet atbildi kolonnā - L",IF(AND(G53="B",L53=""),"! Norādiet atbildi kolonnā - L",""))))))</f>
        <v/>
      </c>
    </row>
    <row r="54" spans="2:16" ht="30" customHeight="1" collapsed="1" x14ac:dyDescent="0.25">
      <c r="B54" s="170" t="str">
        <f>IF(Aprekiniem!$B$24=1,"",IF(Tāme!B51="","",Tāme!B51))</f>
        <v/>
      </c>
      <c r="C54" s="315" t="str">
        <f>IF(Aprekiniem!$B$24=1,"",IF(Tāme!D51="","",Tāme!D51))</f>
        <v/>
      </c>
      <c r="D54" s="307"/>
      <c r="E54" s="171" t="str">
        <f>IF(Aprekiniem!$B$24=1,"",IF(Tāme!I51="","",Tāme!I51))</f>
        <v/>
      </c>
      <c r="F54" s="150"/>
      <c r="G54" s="162"/>
      <c r="H54" s="307" t="str">
        <f>IF(G54=Aprekiniem!$A$33,Aprekiniem!$B$33,
IF(G54=Aprekiniem!$A$34,Aprekiniem!$B$34,
IF(G54=Aprekiniem!$A$35,Aprekiniem!$B$35,
IF(G54=Aprekiniem!$A$36,Aprekiniem!$B$36,
IF(G54=Aprekiniem!$A$37,Aprekiniem!$B$37,"")))))</f>
        <v/>
      </c>
      <c r="I54" s="307"/>
      <c r="J54" s="307"/>
      <c r="K54" s="308"/>
      <c r="L54" s="163"/>
      <c r="M54" s="155"/>
      <c r="N54" s="167" t="str">
        <f>IF(E54="","",IF(OR(G54="A",G54="E"),E54,
IF(OR(G54="C",G54="D"),E54-L54,
IF(G54="B",IF(E54-(L54*(1/((1+Aprekiniem!$F$10)^5)))&lt;0,0,(E54-(L54*(1/((1+Aprekiniem!$F$10)^5))))),""))))</f>
        <v/>
      </c>
      <c r="O54" s="168" t="str">
        <f t="shared" ref="O54:O64" si="2">IFERROR(E54-N54,"")</f>
        <v/>
      </c>
      <c r="P54" s="184" t="str">
        <f>IF(Aprekiniem!$B$24=1,"",IF(E54="","",IF(AND(E54&gt;=1,G54="")," ! Norādiet atbildi kolonnā - G",IF(AND(G54="C",L54=""),"! Norādiet atbildi kolonnā - L",IF(AND(G54="D",L54=""),"! Norādiet atbildi kolonnā - L",IF(AND(G54="B",L54=""),"! Norādiet atbildi kolonnā - L",""))))))</f>
        <v/>
      </c>
    </row>
    <row r="55" spans="2:16" ht="30" hidden="1" customHeight="1" outlineLevel="1" x14ac:dyDescent="0.25">
      <c r="B55" s="170" t="str">
        <f>IF(Aprekiniem!$B$24=1,"",IF(Tāme!B52="","",Tāme!B52))</f>
        <v/>
      </c>
      <c r="C55" s="315" t="str">
        <f>IF(Aprekiniem!$B$24=1,"",IF(Tāme!D52="","",Tāme!D52))</f>
        <v/>
      </c>
      <c r="D55" s="307"/>
      <c r="E55" s="171" t="str">
        <f>IF(Aprekiniem!$B$24=1,"",IF(Tāme!I52="","",Tāme!I52))</f>
        <v/>
      </c>
      <c r="F55" s="150"/>
      <c r="G55" s="162"/>
      <c r="H55" s="307" t="str">
        <f>IF(G55=Aprekiniem!$A$33,Aprekiniem!$B$33,
IF(G55=Aprekiniem!$A$34,Aprekiniem!$B$34,
IF(G55=Aprekiniem!$A$35,Aprekiniem!$B$35,
IF(G55=Aprekiniem!$A$36,Aprekiniem!$B$36,
IF(G55=Aprekiniem!$A$37,Aprekiniem!$B$37,"")))))</f>
        <v/>
      </c>
      <c r="I55" s="307"/>
      <c r="J55" s="307"/>
      <c r="K55" s="308"/>
      <c r="L55" s="163"/>
      <c r="M55" s="155"/>
      <c r="N55" s="167" t="str">
        <f>IF(E55="","",IF(OR(G55="A",G55="E"),E55,
IF(OR(G55="C",G55="D"),E55-L55,
IF(G55="B",IF(E55-(L55*(1/((1+Aprekiniem!$F$10)^5)))&lt;0,0,(E55-(L55*(1/((1+Aprekiniem!$F$10)^5))))),""))))</f>
        <v/>
      </c>
      <c r="O55" s="168" t="str">
        <f t="shared" si="2"/>
        <v/>
      </c>
      <c r="P55" s="184" t="str">
        <f>IF(Aprekiniem!$B$24=1,"",IF(E55="","",IF(AND(E55&gt;=1,G55="")," ! Norādiet atbildi kolonnā - G",IF(AND(G55="C",L55=""),"! Norādiet atbildi kolonnā - L",IF(AND(G55="D",L55=""),"! Norādiet atbildi kolonnā - L",IF(AND(G55="B",L55=""),"! Norādiet atbildi kolonnā - L",""))))))</f>
        <v/>
      </c>
    </row>
    <row r="56" spans="2:16" ht="30" hidden="1" customHeight="1" outlineLevel="1" x14ac:dyDescent="0.25">
      <c r="B56" s="170" t="str">
        <f>IF(Aprekiniem!$B$24=1,"",IF(Tāme!B53="","",Tāme!B53))</f>
        <v/>
      </c>
      <c r="C56" s="315" t="str">
        <f>IF(Aprekiniem!$B$24=1,"",IF(Tāme!D53="","",Tāme!D53))</f>
        <v/>
      </c>
      <c r="D56" s="307"/>
      <c r="E56" s="171" t="str">
        <f>IF(Aprekiniem!$B$24=1,"",IF(Tāme!I53="","",Tāme!I53))</f>
        <v/>
      </c>
      <c r="F56" s="150"/>
      <c r="G56" s="162"/>
      <c r="H56" s="307" t="str">
        <f>IF(G56=Aprekiniem!$A$33,Aprekiniem!$B$33,
IF(G56=Aprekiniem!$A$34,Aprekiniem!$B$34,
IF(G56=Aprekiniem!$A$35,Aprekiniem!$B$35,
IF(G56=Aprekiniem!$A$36,Aprekiniem!$B$36,
IF(G56=Aprekiniem!$A$37,Aprekiniem!$B$37,"")))))</f>
        <v/>
      </c>
      <c r="I56" s="307"/>
      <c r="J56" s="307"/>
      <c r="K56" s="308"/>
      <c r="L56" s="163"/>
      <c r="M56" s="155"/>
      <c r="N56" s="167" t="str">
        <f>IF(E56="","",IF(OR(G56="A",G56="E"),E56,
IF(OR(G56="C",G56="D"),E56-L56,
IF(G56="B",IF(E56-(L56*(1/((1+Aprekiniem!$F$10)^5)))&lt;0,0,(E56-(L56*(1/((1+Aprekiniem!$F$10)^5))))),""))))</f>
        <v/>
      </c>
      <c r="O56" s="168" t="str">
        <f t="shared" si="2"/>
        <v/>
      </c>
      <c r="P56" s="184" t="str">
        <f>IF(Aprekiniem!$B$24=1,"",IF(E56="","",IF(AND(E56&gt;=1,G56="")," ! Norādiet atbildi kolonnā - G",IF(AND(G56="C",L56=""),"! Norādiet atbildi kolonnā - L",IF(AND(G56="D",L56=""),"! Norādiet atbildi kolonnā - L",IF(AND(G56="B",L56=""),"! Norādiet atbildi kolonnā - L",""))))))</f>
        <v/>
      </c>
    </row>
    <row r="57" spans="2:16" ht="30" hidden="1" customHeight="1" outlineLevel="1" x14ac:dyDescent="0.25">
      <c r="B57" s="170" t="str">
        <f>IF(Aprekiniem!$B$24=1,"",IF(Tāme!B54="","",Tāme!B54))</f>
        <v/>
      </c>
      <c r="C57" s="315" t="str">
        <f>IF(Aprekiniem!$B$24=1,"",IF(Tāme!D54="","",Tāme!D54))</f>
        <v/>
      </c>
      <c r="D57" s="307"/>
      <c r="E57" s="171" t="str">
        <f>IF(Aprekiniem!$B$24=1,"",IF(Tāme!I54="","",Tāme!I54))</f>
        <v/>
      </c>
      <c r="F57" s="150"/>
      <c r="G57" s="162"/>
      <c r="H57" s="307" t="str">
        <f>IF(G57=Aprekiniem!$A$33,Aprekiniem!$B$33,
IF(G57=Aprekiniem!$A$34,Aprekiniem!$B$34,
IF(G57=Aprekiniem!$A$35,Aprekiniem!$B$35,
IF(G57=Aprekiniem!$A$36,Aprekiniem!$B$36,
IF(G57=Aprekiniem!$A$37,Aprekiniem!$B$37,"")))))</f>
        <v/>
      </c>
      <c r="I57" s="307"/>
      <c r="J57" s="307"/>
      <c r="K57" s="308"/>
      <c r="L57" s="163"/>
      <c r="M57" s="155"/>
      <c r="N57" s="167" t="str">
        <f>IF(E57="","",IF(OR(G57="A",G57="E"),E57,
IF(OR(G57="C",G57="D"),E57-L57,
IF(G57="B",IF(E57-(L57*(1/((1+Aprekiniem!$F$10)^5)))&lt;0,0,(E57-(L57*(1/((1+Aprekiniem!$F$10)^5))))),""))))</f>
        <v/>
      </c>
      <c r="O57" s="168" t="str">
        <f t="shared" si="2"/>
        <v/>
      </c>
      <c r="P57" s="184" t="str">
        <f>IF(Aprekiniem!$B$24=1,"",IF(E57="","",IF(AND(E57&gt;=1,G57="")," ! Norādiet atbildi kolonnā - G",IF(AND(G57="C",L57=""),"! Norādiet atbildi kolonnā - L",IF(AND(G57="D",L57=""),"! Norādiet atbildi kolonnā - L",IF(AND(G57="B",L57=""),"! Norādiet atbildi kolonnā - L",""))))))</f>
        <v/>
      </c>
    </row>
    <row r="58" spans="2:16" ht="30" hidden="1" customHeight="1" outlineLevel="1" x14ac:dyDescent="0.25">
      <c r="B58" s="170" t="str">
        <f>IF(Aprekiniem!$B$24=1,"",IF(Tāme!B55="","",Tāme!B55))</f>
        <v/>
      </c>
      <c r="C58" s="315" t="str">
        <f>IF(Aprekiniem!$B$24=1,"",IF(Tāme!D55="","",Tāme!D55))</f>
        <v/>
      </c>
      <c r="D58" s="307"/>
      <c r="E58" s="171" t="str">
        <f>IF(Aprekiniem!$B$24=1,"",IF(Tāme!I55="","",Tāme!I55))</f>
        <v/>
      </c>
      <c r="F58" s="150"/>
      <c r="G58" s="162"/>
      <c r="H58" s="307" t="str">
        <f>IF(G58=Aprekiniem!$A$33,Aprekiniem!$B$33,
IF(G58=Aprekiniem!$A$34,Aprekiniem!$B$34,
IF(G58=Aprekiniem!$A$35,Aprekiniem!$B$35,
IF(G58=Aprekiniem!$A$36,Aprekiniem!$B$36,
IF(G58=Aprekiniem!$A$37,Aprekiniem!$B$37,"")))))</f>
        <v/>
      </c>
      <c r="I58" s="307"/>
      <c r="J58" s="307"/>
      <c r="K58" s="308"/>
      <c r="L58" s="163"/>
      <c r="M58" s="155"/>
      <c r="N58" s="167" t="str">
        <f>IF(E58="","",IF(OR(G58="A",G58="E"),E58,
IF(OR(G58="C",G58="D"),E58-L58,
IF(G58="B",IF(E58-(L58*(1/((1+Aprekiniem!$F$10)^5)))&lt;0,0,(E58-(L58*(1/((1+Aprekiniem!$F$10)^5))))),""))))</f>
        <v/>
      </c>
      <c r="O58" s="168" t="str">
        <f t="shared" si="2"/>
        <v/>
      </c>
      <c r="P58" s="184" t="str">
        <f>IF(Aprekiniem!$B$24=1,"",IF(E58="","",IF(AND(E58&gt;=1,G58="")," ! Norādiet atbildi kolonnā - G",IF(AND(G58="C",L58=""),"! Norādiet atbildi kolonnā - L",IF(AND(G58="D",L58=""),"! Norādiet atbildi kolonnā - L",IF(AND(G58="B",L58=""),"! Norādiet atbildi kolonnā - L",""))))))</f>
        <v/>
      </c>
    </row>
    <row r="59" spans="2:16" ht="30" hidden="1" customHeight="1" outlineLevel="1" x14ac:dyDescent="0.25">
      <c r="B59" s="170" t="str">
        <f>IF(Aprekiniem!$B$24=1,"",IF(Tāme!B56="","",Tāme!B56))</f>
        <v/>
      </c>
      <c r="C59" s="315" t="str">
        <f>IF(Aprekiniem!$B$24=1,"",IF(Tāme!D56="","",Tāme!D56))</f>
        <v/>
      </c>
      <c r="D59" s="307"/>
      <c r="E59" s="171" t="str">
        <f>IF(Aprekiniem!$B$24=1,"",IF(Tāme!I56="","",Tāme!I56))</f>
        <v/>
      </c>
      <c r="F59" s="150"/>
      <c r="G59" s="162"/>
      <c r="H59" s="307" t="str">
        <f>IF(G59=Aprekiniem!$A$33,Aprekiniem!$B$33,
IF(G59=Aprekiniem!$A$34,Aprekiniem!$B$34,
IF(G59=Aprekiniem!$A$35,Aprekiniem!$B$35,
IF(G59=Aprekiniem!$A$36,Aprekiniem!$B$36,
IF(G59=Aprekiniem!$A$37,Aprekiniem!$B$37,"")))))</f>
        <v/>
      </c>
      <c r="I59" s="307"/>
      <c r="J59" s="307"/>
      <c r="K59" s="308"/>
      <c r="L59" s="163"/>
      <c r="M59" s="155"/>
      <c r="N59" s="167" t="str">
        <f>IF(E59="","",IF(OR(G59="A",G59="E"),E59,
IF(OR(G59="C",G59="D"),E59-L59,
IF(G59="B",IF(E59-(L59*(1/((1+Aprekiniem!$F$10)^5)))&lt;0,0,(E59-(L59*(1/((1+Aprekiniem!$F$10)^5))))),""))))</f>
        <v/>
      </c>
      <c r="O59" s="168" t="str">
        <f t="shared" si="2"/>
        <v/>
      </c>
      <c r="P59" s="184" t="str">
        <f>IF(Aprekiniem!$B$24=1,"",IF(E59="","",IF(AND(E59&gt;=1,G59="")," ! Norādiet atbildi kolonnā - G",IF(AND(G59="C",L59=""),"! Norādiet atbildi kolonnā - L",IF(AND(G59="D",L59=""),"! Norādiet atbildi kolonnā - L",IF(AND(G59="B",L59=""),"! Norādiet atbildi kolonnā - L",""))))))</f>
        <v/>
      </c>
    </row>
    <row r="60" spans="2:16" ht="30" hidden="1" customHeight="1" outlineLevel="1" x14ac:dyDescent="0.25">
      <c r="B60" s="170" t="str">
        <f>IF(Aprekiniem!$B$24=1,"",IF(Tāme!B57="","",Tāme!B57))</f>
        <v/>
      </c>
      <c r="C60" s="315" t="str">
        <f>IF(Aprekiniem!$B$24=1,"",IF(Tāme!D57="","",Tāme!D57))</f>
        <v/>
      </c>
      <c r="D60" s="307"/>
      <c r="E60" s="171" t="str">
        <f>IF(Aprekiniem!$B$24=1,"",IF(Tāme!I57="","",Tāme!I57))</f>
        <v/>
      </c>
      <c r="F60" s="150"/>
      <c r="G60" s="162"/>
      <c r="H60" s="307" t="str">
        <f>IF(G60=Aprekiniem!$A$33,Aprekiniem!$B$33,
IF(G60=Aprekiniem!$A$34,Aprekiniem!$B$34,
IF(G60=Aprekiniem!$A$35,Aprekiniem!$B$35,
IF(G60=Aprekiniem!$A$36,Aprekiniem!$B$36,
IF(G60=Aprekiniem!$A$37,Aprekiniem!$B$37,"")))))</f>
        <v/>
      </c>
      <c r="I60" s="307"/>
      <c r="J60" s="307"/>
      <c r="K60" s="308"/>
      <c r="L60" s="163"/>
      <c r="M60" s="155"/>
      <c r="N60" s="167" t="str">
        <f>IF(E60="","",IF(OR(G60="A",G60="E"),E60,
IF(OR(G60="C",G60="D"),E60-L60,
IF(G60="B",IF(E60-(L60*(1/((1+Aprekiniem!$F$10)^5)))&lt;0,0,(E60-(L60*(1/((1+Aprekiniem!$F$10)^5))))),""))))</f>
        <v/>
      </c>
      <c r="O60" s="168" t="str">
        <f t="shared" si="2"/>
        <v/>
      </c>
      <c r="P60" s="184" t="str">
        <f>IF(Aprekiniem!$B$24=1,"",IF(E60="","",IF(AND(E60&gt;=1,G60="")," ! Norādiet atbildi kolonnā - G",IF(AND(G60="C",L60=""),"! Norādiet atbildi kolonnā - L",IF(AND(G60="D",L60=""),"! Norādiet atbildi kolonnā - L",IF(AND(G60="B",L60=""),"! Norādiet atbildi kolonnā - L",""))))))</f>
        <v/>
      </c>
    </row>
    <row r="61" spans="2:16" ht="30" hidden="1" customHeight="1" outlineLevel="1" x14ac:dyDescent="0.25">
      <c r="B61" s="170" t="str">
        <f>IF(Aprekiniem!$B$24=1,"",IF(Tāme!B58="","",Tāme!B58))</f>
        <v/>
      </c>
      <c r="C61" s="315" t="str">
        <f>IF(Aprekiniem!$B$24=1,"",IF(Tāme!D58="","",Tāme!D58))</f>
        <v/>
      </c>
      <c r="D61" s="307"/>
      <c r="E61" s="171" t="str">
        <f>IF(Aprekiniem!$B$24=1,"",IF(Tāme!I58="","",Tāme!I58))</f>
        <v/>
      </c>
      <c r="F61" s="150"/>
      <c r="G61" s="162"/>
      <c r="H61" s="307" t="str">
        <f>IF(G61=Aprekiniem!$A$33,Aprekiniem!$B$33,
IF(G61=Aprekiniem!$A$34,Aprekiniem!$B$34,
IF(G61=Aprekiniem!$A$35,Aprekiniem!$B$35,
IF(G61=Aprekiniem!$A$36,Aprekiniem!$B$36,
IF(G61=Aprekiniem!$A$37,Aprekiniem!$B$37,"")))))</f>
        <v/>
      </c>
      <c r="I61" s="307"/>
      <c r="J61" s="307"/>
      <c r="K61" s="308"/>
      <c r="L61" s="163"/>
      <c r="M61" s="155"/>
      <c r="N61" s="167" t="str">
        <f>IF(E61="","",IF(OR(G61="A",G61="E"),E61,
IF(OR(G61="C",G61="D"),E61-L61,
IF(G61="B",IF(E61-(L61*(1/((1+Aprekiniem!$F$10)^5)))&lt;0,0,(E61-(L61*(1/((1+Aprekiniem!$F$10)^5))))),""))))</f>
        <v/>
      </c>
      <c r="O61" s="168" t="str">
        <f t="shared" si="2"/>
        <v/>
      </c>
      <c r="P61" s="184" t="str">
        <f>IF(Aprekiniem!$B$24=1,"",IF(E61="","",IF(AND(E61&gt;=1,G61="")," ! Norādiet atbildi kolonnā - G",IF(AND(G61="C",L61=""),"! Norādiet atbildi kolonnā - L",IF(AND(G61="D",L61=""),"! Norādiet atbildi kolonnā - L",IF(AND(G61="B",L61=""),"! Norādiet atbildi kolonnā - L",""))))))</f>
        <v/>
      </c>
    </row>
    <row r="62" spans="2:16" ht="30" hidden="1" customHeight="1" outlineLevel="1" x14ac:dyDescent="0.25">
      <c r="B62" s="170" t="str">
        <f>IF(Aprekiniem!$B$24=1,"",IF(Tāme!B59="","",Tāme!B59))</f>
        <v/>
      </c>
      <c r="C62" s="315" t="str">
        <f>IF(Aprekiniem!$B$24=1,"",IF(Tāme!D59="","",Tāme!D59))</f>
        <v/>
      </c>
      <c r="D62" s="307"/>
      <c r="E62" s="171" t="str">
        <f>IF(Aprekiniem!$B$24=1,"",IF(Tāme!I59="","",Tāme!I59))</f>
        <v/>
      </c>
      <c r="F62" s="150"/>
      <c r="G62" s="162"/>
      <c r="H62" s="307" t="str">
        <f>IF(G62=Aprekiniem!$A$33,Aprekiniem!$B$33,
IF(G62=Aprekiniem!$A$34,Aprekiniem!$B$34,
IF(G62=Aprekiniem!$A$35,Aprekiniem!$B$35,
IF(G62=Aprekiniem!$A$36,Aprekiniem!$B$36,
IF(G62=Aprekiniem!$A$37,Aprekiniem!$B$37,"")))))</f>
        <v/>
      </c>
      <c r="I62" s="307"/>
      <c r="J62" s="307"/>
      <c r="K62" s="308"/>
      <c r="L62" s="163"/>
      <c r="M62" s="155"/>
      <c r="N62" s="167" t="str">
        <f>IF(E62="","",IF(OR(G62="A",G62="E"),E62,
IF(OR(G62="C",G62="D"),E62-L62,
IF(G62="B",IF(E62-(L62*(1/((1+Aprekiniem!$F$10)^5)))&lt;0,0,(E62-(L62*(1/((1+Aprekiniem!$F$10)^5))))),""))))</f>
        <v/>
      </c>
      <c r="O62" s="168" t="str">
        <f t="shared" si="2"/>
        <v/>
      </c>
      <c r="P62" s="184" t="str">
        <f>IF(Aprekiniem!$B$24=1,"",IF(E62="","",IF(AND(E62&gt;=1,G62="")," ! Norādiet atbildi kolonnā - G",IF(AND(G62="C",L62=""),"! Norādiet atbildi kolonnā - L",IF(AND(G62="D",L62=""),"! Norādiet atbildi kolonnā - L",IF(AND(G62="B",L62=""),"! Norādiet atbildi kolonnā - L",""))))))</f>
        <v/>
      </c>
    </row>
    <row r="63" spans="2:16" ht="30" hidden="1" customHeight="1" outlineLevel="1" x14ac:dyDescent="0.25">
      <c r="B63" s="170" t="str">
        <f>IF(Aprekiniem!$B$24=1,"",IF(Tāme!B60="","",Tāme!B60))</f>
        <v/>
      </c>
      <c r="C63" s="315" t="str">
        <f>IF(Aprekiniem!$B$24=1,"",IF(Tāme!D60="","",Tāme!D60))</f>
        <v/>
      </c>
      <c r="D63" s="307"/>
      <c r="E63" s="171" t="str">
        <f>IF(Aprekiniem!$B$24=1,"",IF(Tāme!I60="","",Tāme!I60))</f>
        <v/>
      </c>
      <c r="F63" s="150"/>
      <c r="G63" s="162"/>
      <c r="H63" s="307" t="str">
        <f>IF(G63=Aprekiniem!$A$33,Aprekiniem!$B$33,
IF(G63=Aprekiniem!$A$34,Aprekiniem!$B$34,
IF(G63=Aprekiniem!$A$35,Aprekiniem!$B$35,
IF(G63=Aprekiniem!$A$36,Aprekiniem!$B$36,
IF(G63=Aprekiniem!$A$37,Aprekiniem!$B$37,"")))))</f>
        <v/>
      </c>
      <c r="I63" s="307"/>
      <c r="J63" s="307"/>
      <c r="K63" s="308"/>
      <c r="L63" s="163"/>
      <c r="M63" s="155"/>
      <c r="N63" s="167" t="str">
        <f>IF(E63="","",IF(OR(G63="A",G63="E"),E63,
IF(OR(G63="C",G63="D"),E63-L63,
IF(G63="B",IF(E63-(L63*(1/((1+Aprekiniem!$F$10)^5)))&lt;0,0,(E63-(L63*(1/((1+Aprekiniem!$F$10)^5))))),""))))</f>
        <v/>
      </c>
      <c r="O63" s="168" t="str">
        <f t="shared" si="2"/>
        <v/>
      </c>
      <c r="P63" s="184" t="str">
        <f>IF(Aprekiniem!$B$24=1,"",IF(E63="","",IF(AND(E63&gt;=1,G63="")," ! Norādiet atbildi kolonnā - G",IF(AND(G63="C",L63=""),"! Norādiet atbildi kolonnā - L",IF(AND(G63="D",L63=""),"! Norādiet atbildi kolonnā - L",IF(AND(G63="B",L63=""),"! Norādiet atbildi kolonnā - L",""))))))</f>
        <v/>
      </c>
    </row>
    <row r="64" spans="2:16" ht="30" hidden="1" customHeight="1" outlineLevel="1" x14ac:dyDescent="0.25">
      <c r="B64" s="170" t="str">
        <f>IF(Aprekiniem!$B$24=1,"",IF(Tāme!B61="","",Tāme!B61))</f>
        <v/>
      </c>
      <c r="C64" s="315" t="str">
        <f>IF(Aprekiniem!$B$24=1,"",IF(Tāme!D61="","",Tāme!D61))</f>
        <v/>
      </c>
      <c r="D64" s="307"/>
      <c r="E64" s="171" t="str">
        <f>IF(Aprekiniem!$B$24=1,"",IF(Tāme!I61="","",Tāme!I61))</f>
        <v/>
      </c>
      <c r="F64" s="150"/>
      <c r="G64" s="162"/>
      <c r="H64" s="307" t="str">
        <f>IF(G64=Aprekiniem!$A$33,Aprekiniem!$B$33,
IF(G64=Aprekiniem!$A$34,Aprekiniem!$B$34,
IF(G64=Aprekiniem!$A$35,Aprekiniem!$B$35,
IF(G64=Aprekiniem!$A$36,Aprekiniem!$B$36,
IF(G64=Aprekiniem!$A$37,Aprekiniem!$B$37,"")))))</f>
        <v/>
      </c>
      <c r="I64" s="307"/>
      <c r="J64" s="307"/>
      <c r="K64" s="308"/>
      <c r="L64" s="163"/>
      <c r="M64" s="155"/>
      <c r="N64" s="167" t="str">
        <f>IF(E64="","",IF(OR(G64="A",G64="E"),E64,
IF(OR(G64="C",G64="D"),E64-L64,
IF(G64="B",IF(E64-(L64*(1/((1+Aprekiniem!$F$10)^5)))&lt;0,0,(E64-(L64*(1/((1+Aprekiniem!$F$10)^5))))),""))))</f>
        <v/>
      </c>
      <c r="O64" s="168" t="str">
        <f t="shared" si="2"/>
        <v/>
      </c>
      <c r="P64" s="184" t="str">
        <f>IF(Aprekiniem!$B$24=1,"",IF(E64="","",IF(AND(E64&gt;=1,G64="")," ! Norādiet atbildi kolonnā - G",IF(AND(G64="C",L64=""),"! Norādiet atbildi kolonnā - L",IF(AND(G64="D",L64=""),"! Norādiet atbildi kolonnā - L",IF(AND(G64="B",L64=""),"! Norādiet atbildi kolonnā - L",""))))))</f>
        <v/>
      </c>
    </row>
    <row r="65" spans="2:16" ht="51" customHeight="1" x14ac:dyDescent="0.25">
      <c r="B65" s="320" t="str">
        <f>Tāme!C64</f>
        <v>IV. ATJAUNOJAMOS ENERGORESURSUS IZMANTOJOŠU SILTUMENERĢIJAS RAŽOŠANAS AVOTU IEGĀDE UN UZSTĀDĪŠANA, AR UZSTĀDĪŠANU SAISTĪTĀS BŪVNIECĪBAS IZMAKSAS, tajā skaitā autoruzraudzība un būvuzraudzība</v>
      </c>
      <c r="C65" s="321"/>
      <c r="D65" s="321"/>
      <c r="E65" s="169">
        <f>SUM(E66:E77)</f>
        <v>0</v>
      </c>
      <c r="F65" s="150"/>
      <c r="G65" s="160"/>
      <c r="H65" s="309" t="str">
        <f>IF(G65=Aprekiniem!$A$33,Aprekiniem!$E$33,
IF(G65=Aprekiniem!$A$34,Aprekiniem!$E$34,
IF(G65=Aprekiniem!$A$35,Aprekiniem!$E$35,
IF(G65=Aprekiniem!$A$36,Aprekiniem!$E$36,""))))</f>
        <v/>
      </c>
      <c r="I65" s="309"/>
      <c r="J65" s="309"/>
      <c r="K65" s="310"/>
      <c r="L65" s="161"/>
      <c r="M65" s="155"/>
      <c r="N65" s="165">
        <f>SUM(N66:N77)</f>
        <v>0</v>
      </c>
      <c r="O65" s="166">
        <f>SUM(O66:O77)</f>
        <v>0</v>
      </c>
      <c r="P65" s="184"/>
    </row>
    <row r="66" spans="2:16" ht="30" customHeight="1" x14ac:dyDescent="0.25">
      <c r="B66" s="170" t="str">
        <f>IF(Aprekiniem!$B$24=1,"",IF(Tāme!B67="","",Tāme!B67))</f>
        <v/>
      </c>
      <c r="C66" s="315" t="str">
        <f>IF(Aprekiniem!$B$24=1,"",IF(Tāme!D67="","",Tāme!D67))</f>
        <v/>
      </c>
      <c r="D66" s="307"/>
      <c r="E66" s="171" t="str">
        <f>IF(Aprekiniem!$B$24=1,"",IF(Tāme!I67="","",Tāme!I67))</f>
        <v/>
      </c>
      <c r="F66" s="150"/>
      <c r="G66" s="162"/>
      <c r="H66" s="307" t="str">
        <f>IF(G66=Aprekiniem!$A$33,Aprekiniem!$B$33,
IF(G66=Aprekiniem!$A$34,Aprekiniem!$B$34,
IF(G66=Aprekiniem!$A$35,Aprekiniem!$B$35,
IF(G66=Aprekiniem!$A$36,Aprekiniem!$B$36,
IF(G66=Aprekiniem!$A$37,Aprekiniem!$B$37,"")))))</f>
        <v/>
      </c>
      <c r="I66" s="307"/>
      <c r="J66" s="307"/>
      <c r="K66" s="308"/>
      <c r="L66" s="163"/>
      <c r="M66" s="155"/>
      <c r="N66" s="167" t="str">
        <f>IF(E66="","",IF(OR(G66="A",G66="E"),E66,
IF(OR(G66="C",G66="D"),E66-L66,
IF(G66="B",IF(E66-(L66*(1/((1+Aprekiniem!$F$10)^5)))&lt;0,0,(E66-(L66*(1/((1+Aprekiniem!$F$10)^5))))),""))))</f>
        <v/>
      </c>
      <c r="O66" s="168" t="str">
        <f>IFERROR(E66-N66,"")</f>
        <v/>
      </c>
      <c r="P66" s="184" t="str">
        <f>IF(Aprekiniem!$B$24=1,"",IF(E66="","",IF(AND(E66&gt;=1,G66="")," ! Norādiet atbildi kolonnā - G",IF(AND(G66="C",L66=""),"! Norādiet atbildi kolonnā - L",IF(AND(G66="D",L66=""),"! Norādiet atbildi kolonnā - L",IF(AND(G66="B",L66=""),"! Norādiet atbildi kolonnā - L",""))))))</f>
        <v/>
      </c>
    </row>
    <row r="67" spans="2:16" ht="30" customHeight="1" collapsed="1" x14ac:dyDescent="0.25">
      <c r="B67" s="170" t="str">
        <f>IF(Aprekiniem!$B$24=1,"",IF(Tāme!B68="","",Tāme!B68))</f>
        <v/>
      </c>
      <c r="C67" s="315" t="str">
        <f>IF(Aprekiniem!$B$24=1,"",IF(Tāme!D68="","",Tāme!D68))</f>
        <v/>
      </c>
      <c r="D67" s="307"/>
      <c r="E67" s="171" t="str">
        <f>IF(Aprekiniem!$B$24=1,"",IF(Tāme!I68="","",Tāme!I68))</f>
        <v/>
      </c>
      <c r="F67" s="150"/>
      <c r="G67" s="162"/>
      <c r="H67" s="307" t="str">
        <f>IF(G67=Aprekiniem!$A$33,Aprekiniem!$B$33,
IF(G67=Aprekiniem!$A$34,Aprekiniem!$B$34,
IF(G67=Aprekiniem!$A$35,Aprekiniem!$B$35,
IF(G67=Aprekiniem!$A$36,Aprekiniem!$B$36,
IF(G67=Aprekiniem!$A$37,Aprekiniem!$B$37,"")))))</f>
        <v/>
      </c>
      <c r="I67" s="307"/>
      <c r="J67" s="307"/>
      <c r="K67" s="308"/>
      <c r="L67" s="163"/>
      <c r="M67" s="155"/>
      <c r="N67" s="167" t="str">
        <f>IF(E67="","",IF(OR(G67="A",G67="E"),E67,
IF(OR(G67="C",G67="D"),E67-L67,
IF(G67="B",IF(E67-(L67*(1/((1+Aprekiniem!$F$10)^5)))&lt;0,0,(E67-(L67*(1/((1+Aprekiniem!$F$10)^5))))),""))))</f>
        <v/>
      </c>
      <c r="O67" s="168" t="str">
        <f t="shared" ref="O67:O77" si="3">IFERROR(E67-N67,"")</f>
        <v/>
      </c>
      <c r="P67" s="184" t="str">
        <f>IF(Aprekiniem!$B$24=1,"",IF(E67="","",IF(AND(E67&gt;=1,G67="")," ! Norādiet atbildi kolonnā - G",IF(AND(G67="C",L67=""),"! Norādiet atbildi kolonnā - L",IF(AND(G67="D",L67=""),"! Norādiet atbildi kolonnā - L",IF(AND(G67="B",L67=""),"! Norādiet atbildi kolonnā - L",""))))))</f>
        <v/>
      </c>
    </row>
    <row r="68" spans="2:16" ht="30" hidden="1" customHeight="1" outlineLevel="1" x14ac:dyDescent="0.25">
      <c r="B68" s="170" t="str">
        <f>IF(Aprekiniem!$B$24=1,"",IF(Tāme!B69="","",Tāme!B69))</f>
        <v/>
      </c>
      <c r="C68" s="315" t="str">
        <f>IF(Aprekiniem!$B$24=1,"",IF(Tāme!D69="","",Tāme!D69))</f>
        <v/>
      </c>
      <c r="D68" s="307"/>
      <c r="E68" s="171" t="str">
        <f>IF(Aprekiniem!$B$24=1,"",IF(Tāme!I69="","",Tāme!I69))</f>
        <v/>
      </c>
      <c r="F68" s="150"/>
      <c r="G68" s="162"/>
      <c r="H68" s="307" t="str">
        <f>IF(G68=Aprekiniem!$A$33,Aprekiniem!$B$33,
IF(G68=Aprekiniem!$A$34,Aprekiniem!$B$34,
IF(G68=Aprekiniem!$A$35,Aprekiniem!$B$35,
IF(G68=Aprekiniem!$A$36,Aprekiniem!$B$36,
IF(G68=Aprekiniem!$A$37,Aprekiniem!$B$37,"")))))</f>
        <v/>
      </c>
      <c r="I68" s="307"/>
      <c r="J68" s="307"/>
      <c r="K68" s="308"/>
      <c r="L68" s="163"/>
      <c r="M68" s="155"/>
      <c r="N68" s="167" t="str">
        <f>IF(E68="","",IF(OR(G68="A",G68="E"),E68,
IF(OR(G68="C",G68="D"),E68-L68,
IF(G68="B",IF(E68-(L68*(1/((1+Aprekiniem!$F$10)^5)))&lt;0,0,(E68-(L68*(1/((1+Aprekiniem!$F$10)^5))))),""))))</f>
        <v/>
      </c>
      <c r="O68" s="168" t="str">
        <f t="shared" si="3"/>
        <v/>
      </c>
      <c r="P68" s="184" t="str">
        <f>IF(Aprekiniem!$B$24=1,"",IF(E68="","",IF(AND(E68&gt;=1,G68="")," ! Norādiet atbildi kolonnā - G",IF(AND(G68="C",L68=""),"! Norādiet atbildi kolonnā - L",IF(AND(G68="D",L68=""),"! Norādiet atbildi kolonnā - L",IF(AND(G68="B",L68=""),"! Norādiet atbildi kolonnā - L",""))))))</f>
        <v/>
      </c>
    </row>
    <row r="69" spans="2:16" ht="30" hidden="1" customHeight="1" outlineLevel="1" x14ac:dyDescent="0.25">
      <c r="B69" s="170" t="str">
        <f>IF(Aprekiniem!$B$24=1,"",IF(Tāme!B70="","",Tāme!B70))</f>
        <v/>
      </c>
      <c r="C69" s="315" t="str">
        <f>IF(Aprekiniem!$B$24=1,"",IF(Tāme!D70="","",Tāme!D70))</f>
        <v/>
      </c>
      <c r="D69" s="307"/>
      <c r="E69" s="171" t="str">
        <f>IF(Aprekiniem!$B$24=1,"",IF(Tāme!I70="","",Tāme!I70))</f>
        <v/>
      </c>
      <c r="F69" s="150"/>
      <c r="G69" s="162"/>
      <c r="H69" s="307" t="str">
        <f>IF(G69=Aprekiniem!$A$33,Aprekiniem!$B$33,
IF(G69=Aprekiniem!$A$34,Aprekiniem!$B$34,
IF(G69=Aprekiniem!$A$35,Aprekiniem!$B$35,
IF(G69=Aprekiniem!$A$36,Aprekiniem!$B$36,
IF(G69=Aprekiniem!$A$37,Aprekiniem!$B$37,"")))))</f>
        <v/>
      </c>
      <c r="I69" s="307"/>
      <c r="J69" s="307"/>
      <c r="K69" s="308"/>
      <c r="L69" s="163"/>
      <c r="M69" s="155"/>
      <c r="N69" s="167" t="str">
        <f>IF(E69="","",IF(OR(G69="A",G69="E"),E69,
IF(OR(G69="C",G69="D"),E69-L69,
IF(G69="B",IF(E69-(L69*(1/((1+Aprekiniem!$F$10)^5)))&lt;0,0,(E69-(L69*(1/((1+Aprekiniem!$F$10)^5))))),""))))</f>
        <v/>
      </c>
      <c r="O69" s="168" t="str">
        <f t="shared" si="3"/>
        <v/>
      </c>
      <c r="P69" s="184" t="str">
        <f>IF(Aprekiniem!$B$24=1,"",IF(E69="","",IF(AND(E69&gt;=1,G69="")," ! Norādiet atbildi kolonnā - G",IF(AND(G69="C",L69=""),"! Norādiet atbildi kolonnā - L",IF(AND(G69="D",L69=""),"! Norādiet atbildi kolonnā - L",IF(AND(G69="B",L69=""),"! Norādiet atbildi kolonnā - L",""))))))</f>
        <v/>
      </c>
    </row>
    <row r="70" spans="2:16" ht="30" hidden="1" customHeight="1" outlineLevel="1" x14ac:dyDescent="0.25">
      <c r="B70" s="170" t="str">
        <f>IF(Aprekiniem!$B$24=1,"",IF(Tāme!B71="","",Tāme!B71))</f>
        <v/>
      </c>
      <c r="C70" s="315" t="str">
        <f>IF(Aprekiniem!$B$24=1,"",IF(Tāme!D71="","",Tāme!D71))</f>
        <v/>
      </c>
      <c r="D70" s="307"/>
      <c r="E70" s="171" t="str">
        <f>IF(Aprekiniem!$B$24=1,"",IF(Tāme!I71="","",Tāme!I71))</f>
        <v/>
      </c>
      <c r="F70" s="150"/>
      <c r="G70" s="162"/>
      <c r="H70" s="307" t="str">
        <f>IF(G70=Aprekiniem!$A$33,Aprekiniem!$B$33,
IF(G70=Aprekiniem!$A$34,Aprekiniem!$B$34,
IF(G70=Aprekiniem!$A$35,Aprekiniem!$B$35,
IF(G70=Aprekiniem!$A$36,Aprekiniem!$B$36,
IF(G70=Aprekiniem!$A$37,Aprekiniem!$B$37,"")))))</f>
        <v/>
      </c>
      <c r="I70" s="307"/>
      <c r="J70" s="307"/>
      <c r="K70" s="308"/>
      <c r="L70" s="163"/>
      <c r="M70" s="155"/>
      <c r="N70" s="167" t="str">
        <f>IF(E70="","",IF(OR(G70="A",G70="E"),E70,
IF(OR(G70="C",G70="D"),E70-L70,
IF(G70="B",IF(E70-(L70*(1/((1+Aprekiniem!$F$10)^5)))&lt;0,0,(E70-(L70*(1/((1+Aprekiniem!$F$10)^5))))),""))))</f>
        <v/>
      </c>
      <c r="O70" s="168" t="str">
        <f t="shared" si="3"/>
        <v/>
      </c>
      <c r="P70" s="184" t="str">
        <f>IF(Aprekiniem!$B$24=1,"",IF(E70="","",IF(AND(E70&gt;=1,G70="")," ! Norādiet atbildi kolonnā - G",IF(AND(G70="C",L70=""),"! Norādiet atbildi kolonnā - L",IF(AND(G70="D",L70=""),"! Norādiet atbildi kolonnā - L",IF(AND(G70="B",L70=""),"! Norādiet atbildi kolonnā - L",""))))))</f>
        <v/>
      </c>
    </row>
    <row r="71" spans="2:16" ht="30" hidden="1" customHeight="1" outlineLevel="1" x14ac:dyDescent="0.25">
      <c r="B71" s="170" t="str">
        <f>IF(Aprekiniem!$B$24=1,"",IF(Tāme!B72="","",Tāme!B72))</f>
        <v/>
      </c>
      <c r="C71" s="315" t="str">
        <f>IF(Aprekiniem!$B$24=1,"",IF(Tāme!D72="","",Tāme!D72))</f>
        <v/>
      </c>
      <c r="D71" s="307"/>
      <c r="E71" s="171" t="str">
        <f>IF(Aprekiniem!$B$24=1,"",IF(Tāme!I72="","",Tāme!I72))</f>
        <v/>
      </c>
      <c r="F71" s="150"/>
      <c r="G71" s="162"/>
      <c r="H71" s="307" t="str">
        <f>IF(G71=Aprekiniem!$A$33,Aprekiniem!$B$33,
IF(G71=Aprekiniem!$A$34,Aprekiniem!$B$34,
IF(G71=Aprekiniem!$A$35,Aprekiniem!$B$35,
IF(G71=Aprekiniem!$A$36,Aprekiniem!$B$36,
IF(G71=Aprekiniem!$A$37,Aprekiniem!$B$37,"")))))</f>
        <v/>
      </c>
      <c r="I71" s="307"/>
      <c r="J71" s="307"/>
      <c r="K71" s="308"/>
      <c r="L71" s="163"/>
      <c r="M71" s="155"/>
      <c r="N71" s="167" t="str">
        <f>IF(E71="","",IF(OR(G71="A",G71="E"),E71,
IF(OR(G71="C",G71="D"),E71-L71,
IF(G71="B",IF(E71-(L71*(1/((1+Aprekiniem!$F$10)^5)))&lt;0,0,(E71-(L71*(1/((1+Aprekiniem!$F$10)^5))))),""))))</f>
        <v/>
      </c>
      <c r="O71" s="168" t="str">
        <f t="shared" si="3"/>
        <v/>
      </c>
      <c r="P71" s="184" t="str">
        <f>IF(Aprekiniem!$B$24=1,"",IF(E71="","",IF(AND(E71&gt;=1,G71="")," ! Norādiet atbildi kolonnā - G",IF(AND(G71="C",L71=""),"! Norādiet atbildi kolonnā - L",IF(AND(G71="D",L71=""),"! Norādiet atbildi kolonnā - L",IF(AND(G71="B",L71=""),"! Norādiet atbildi kolonnā - L",""))))))</f>
        <v/>
      </c>
    </row>
    <row r="72" spans="2:16" ht="30" hidden="1" customHeight="1" outlineLevel="1" x14ac:dyDescent="0.25">
      <c r="B72" s="170" t="str">
        <f>IF(Aprekiniem!$B$24=1,"",IF(Tāme!B73="","",Tāme!B73))</f>
        <v/>
      </c>
      <c r="C72" s="315" t="str">
        <f>IF(Aprekiniem!$B$24=1,"",IF(Tāme!D73="","",Tāme!D73))</f>
        <v/>
      </c>
      <c r="D72" s="307"/>
      <c r="E72" s="171" t="str">
        <f>IF(Aprekiniem!$B$24=1,"",IF(Tāme!I73="","",Tāme!I73))</f>
        <v/>
      </c>
      <c r="F72" s="150"/>
      <c r="G72" s="162"/>
      <c r="H72" s="307" t="str">
        <f>IF(G72=Aprekiniem!$A$33,Aprekiniem!$B$33,
IF(G72=Aprekiniem!$A$34,Aprekiniem!$B$34,
IF(G72=Aprekiniem!$A$35,Aprekiniem!$B$35,
IF(G72=Aprekiniem!$A$36,Aprekiniem!$B$36,
IF(G72=Aprekiniem!$A$37,Aprekiniem!$B$37,"")))))</f>
        <v/>
      </c>
      <c r="I72" s="307"/>
      <c r="J72" s="307"/>
      <c r="K72" s="308"/>
      <c r="L72" s="163"/>
      <c r="M72" s="155"/>
      <c r="N72" s="167" t="str">
        <f>IF(E72="","",IF(OR(G72="A",G72="E"),E72,
IF(OR(G72="C",G72="D"),E72-L72,
IF(G72="B",IF(E72-(L72*(1/((1+Aprekiniem!$F$10)^5)))&lt;0,0,(E72-(L72*(1/((1+Aprekiniem!$F$10)^5))))),""))))</f>
        <v/>
      </c>
      <c r="O72" s="168" t="str">
        <f t="shared" si="3"/>
        <v/>
      </c>
      <c r="P72" s="184" t="str">
        <f>IF(Aprekiniem!$B$24=1,"",IF(E72="","",IF(AND(E72&gt;=1,G72="")," ! Norādiet atbildi kolonnā - G",IF(AND(G72="C",L72=""),"! Norādiet atbildi kolonnā - L",IF(AND(G72="D",L72=""),"! Norādiet atbildi kolonnā - L",IF(AND(G72="B",L72=""),"! Norādiet atbildi kolonnā - L",""))))))</f>
        <v/>
      </c>
    </row>
    <row r="73" spans="2:16" ht="30" hidden="1" customHeight="1" outlineLevel="1" x14ac:dyDescent="0.25">
      <c r="B73" s="170" t="str">
        <f>IF(Aprekiniem!$B$24=1,"",IF(Tāme!B74="","",Tāme!B74))</f>
        <v/>
      </c>
      <c r="C73" s="315" t="str">
        <f>IF(Aprekiniem!$B$24=1,"",IF(Tāme!D74="","",Tāme!D74))</f>
        <v/>
      </c>
      <c r="D73" s="307"/>
      <c r="E73" s="171" t="str">
        <f>IF(Aprekiniem!$B$24=1,"",IF(Tāme!I74="","",Tāme!I74))</f>
        <v/>
      </c>
      <c r="F73" s="150"/>
      <c r="G73" s="162"/>
      <c r="H73" s="307" t="str">
        <f>IF(G73=Aprekiniem!$A$33,Aprekiniem!$B$33,
IF(G73=Aprekiniem!$A$34,Aprekiniem!$B$34,
IF(G73=Aprekiniem!$A$35,Aprekiniem!$B$35,
IF(G73=Aprekiniem!$A$36,Aprekiniem!$B$36,
IF(G73=Aprekiniem!$A$37,Aprekiniem!$B$37,"")))))</f>
        <v/>
      </c>
      <c r="I73" s="307"/>
      <c r="J73" s="307"/>
      <c r="K73" s="308"/>
      <c r="L73" s="163"/>
      <c r="M73" s="155"/>
      <c r="N73" s="167" t="str">
        <f>IF(E73="","",IF(OR(G73="A",G73="E"),E73,
IF(OR(G73="C",G73="D"),E73-L73,
IF(G73="B",IF(E73-(L73*(1/((1+Aprekiniem!$F$10)^5)))&lt;0,0,(E73-(L73*(1/((1+Aprekiniem!$F$10)^5))))),""))))</f>
        <v/>
      </c>
      <c r="O73" s="168" t="str">
        <f t="shared" si="3"/>
        <v/>
      </c>
      <c r="P73" s="184" t="str">
        <f>IF(Aprekiniem!$B$24=1,"",IF(E73="","",IF(AND(E73&gt;=1,G73="")," ! Norādiet atbildi kolonnā - G",IF(AND(G73="C",L73=""),"! Norādiet atbildi kolonnā - L",IF(AND(G73="D",L73=""),"! Norādiet atbildi kolonnā - L",IF(AND(G73="B",L73=""),"! Norādiet atbildi kolonnā - L",""))))))</f>
        <v/>
      </c>
    </row>
    <row r="74" spans="2:16" ht="30" hidden="1" customHeight="1" outlineLevel="1" x14ac:dyDescent="0.25">
      <c r="B74" s="170" t="str">
        <f>IF(Aprekiniem!$B$24=1,"",IF(Tāme!B75="","",Tāme!B75))</f>
        <v/>
      </c>
      <c r="C74" s="315" t="str">
        <f>IF(Aprekiniem!$B$24=1,"",IF(Tāme!D75="","",Tāme!D75))</f>
        <v/>
      </c>
      <c r="D74" s="307"/>
      <c r="E74" s="171" t="str">
        <f>IF(Aprekiniem!$B$24=1,"",IF(Tāme!I75="","",Tāme!I75))</f>
        <v/>
      </c>
      <c r="F74" s="150"/>
      <c r="G74" s="162"/>
      <c r="H74" s="307" t="str">
        <f>IF(G74=Aprekiniem!$A$33,Aprekiniem!$B$33,
IF(G74=Aprekiniem!$A$34,Aprekiniem!$B$34,
IF(G74=Aprekiniem!$A$35,Aprekiniem!$B$35,
IF(G74=Aprekiniem!$A$36,Aprekiniem!$B$36,
IF(G74=Aprekiniem!$A$37,Aprekiniem!$B$37,"")))))</f>
        <v/>
      </c>
      <c r="I74" s="307"/>
      <c r="J74" s="307"/>
      <c r="K74" s="308"/>
      <c r="L74" s="163"/>
      <c r="M74" s="155"/>
      <c r="N74" s="167" t="str">
        <f>IF(E74="","",IF(OR(G74="A",G74="E"),E74,
IF(OR(G74="C",G74="D"),E74-L74,
IF(G74="B",IF(E74-(L74*(1/((1+Aprekiniem!$F$10)^5)))&lt;0,0,(E74-(L74*(1/((1+Aprekiniem!$F$10)^5))))),""))))</f>
        <v/>
      </c>
      <c r="O74" s="168" t="str">
        <f t="shared" si="3"/>
        <v/>
      </c>
      <c r="P74" s="184" t="str">
        <f>IF(Aprekiniem!$B$24=1,"",IF(E74="","",IF(AND(E74&gt;=1,G74="")," ! Norādiet atbildi kolonnā - G",IF(AND(G74="C",L74=""),"! Norādiet atbildi kolonnā - L",IF(AND(G74="D",L74=""),"! Norādiet atbildi kolonnā - L",IF(AND(G74="B",L74=""),"! Norādiet atbildi kolonnā - L",""))))))</f>
        <v/>
      </c>
    </row>
    <row r="75" spans="2:16" ht="30" hidden="1" customHeight="1" outlineLevel="1" x14ac:dyDescent="0.25">
      <c r="B75" s="170" t="str">
        <f>IF(Aprekiniem!$B$24=1,"",IF(Tāme!B76="","",Tāme!B76))</f>
        <v/>
      </c>
      <c r="C75" s="315" t="str">
        <f>IF(Aprekiniem!$B$24=1,"",IF(Tāme!D76="","",Tāme!D76))</f>
        <v/>
      </c>
      <c r="D75" s="307"/>
      <c r="E75" s="171" t="str">
        <f>IF(Aprekiniem!$B$24=1,"",IF(Tāme!I76="","",Tāme!I76))</f>
        <v/>
      </c>
      <c r="F75" s="150"/>
      <c r="G75" s="162"/>
      <c r="H75" s="307" t="str">
        <f>IF(G75=Aprekiniem!$A$33,Aprekiniem!$B$33,
IF(G75=Aprekiniem!$A$34,Aprekiniem!$B$34,
IF(G75=Aprekiniem!$A$35,Aprekiniem!$B$35,
IF(G75=Aprekiniem!$A$36,Aprekiniem!$B$36,
IF(G75=Aprekiniem!$A$37,Aprekiniem!$B$37,"")))))</f>
        <v/>
      </c>
      <c r="I75" s="307"/>
      <c r="J75" s="307"/>
      <c r="K75" s="308"/>
      <c r="L75" s="163"/>
      <c r="M75" s="155"/>
      <c r="N75" s="167" t="str">
        <f>IF(E75="","",IF(OR(G75="A",G75="E"),E75,
IF(OR(G75="C",G75="D"),E75-L75,
IF(G75="B",IF(E75-(L75*(1/((1+Aprekiniem!$F$10)^5)))&lt;0,0,(E75-(L75*(1/((1+Aprekiniem!$F$10)^5))))),""))))</f>
        <v/>
      </c>
      <c r="O75" s="168" t="str">
        <f t="shared" si="3"/>
        <v/>
      </c>
      <c r="P75" s="184" t="str">
        <f>IF(Aprekiniem!$B$24=1,"",IF(E75="","",IF(AND(E75&gt;=1,G75="")," ! Norādiet atbildi kolonnā - G",IF(AND(G75="C",L75=""),"! Norādiet atbildi kolonnā - L",IF(AND(G75="D",L75=""),"! Norādiet atbildi kolonnā - L",IF(AND(G75="B",L75=""),"! Norādiet atbildi kolonnā - L",""))))))</f>
        <v/>
      </c>
    </row>
    <row r="76" spans="2:16" ht="30" hidden="1" customHeight="1" outlineLevel="1" x14ac:dyDescent="0.25">
      <c r="B76" s="170" t="str">
        <f>IF(Aprekiniem!$B$24=1,"",IF(Tāme!B77="","",Tāme!B77))</f>
        <v/>
      </c>
      <c r="C76" s="315" t="str">
        <f>IF(Aprekiniem!$B$24=1,"",IF(Tāme!D77="","",Tāme!D77))</f>
        <v/>
      </c>
      <c r="D76" s="307"/>
      <c r="E76" s="171" t="str">
        <f>IF(Aprekiniem!$B$24=1,"",IF(Tāme!I77="","",Tāme!I77))</f>
        <v/>
      </c>
      <c r="F76" s="150"/>
      <c r="G76" s="162"/>
      <c r="H76" s="307" t="str">
        <f>IF(G76=Aprekiniem!$A$33,Aprekiniem!$B$33,
IF(G76=Aprekiniem!$A$34,Aprekiniem!$B$34,
IF(G76=Aprekiniem!$A$35,Aprekiniem!$B$35,
IF(G76=Aprekiniem!$A$36,Aprekiniem!$B$36,
IF(G76=Aprekiniem!$A$37,Aprekiniem!$B$37,"")))))</f>
        <v/>
      </c>
      <c r="I76" s="307"/>
      <c r="J76" s="307"/>
      <c r="K76" s="308"/>
      <c r="L76" s="163"/>
      <c r="M76" s="155"/>
      <c r="N76" s="167" t="str">
        <f>IF(E76="","",IF(OR(G76="A",G76="E"),E76,
IF(OR(G76="C",G76="D"),E76-L76,
IF(G76="B",IF(E76-(L76*(1/((1+Aprekiniem!$F$10)^5)))&lt;0,0,(E76-(L76*(1/((1+Aprekiniem!$F$10)^5))))),""))))</f>
        <v/>
      </c>
      <c r="O76" s="168" t="str">
        <f t="shared" si="3"/>
        <v/>
      </c>
      <c r="P76" s="184" t="str">
        <f>IF(Aprekiniem!$B$24=1,"",IF(E76="","",IF(AND(E76&gt;=1,G76="")," ! Norādiet atbildi kolonnā - G",IF(AND(G76="C",L76=""),"! Norādiet atbildi kolonnā - L",IF(AND(G76="D",L76=""),"! Norādiet atbildi kolonnā - L",IF(AND(G76="B",L76=""),"! Norādiet atbildi kolonnā - L",""))))))</f>
        <v/>
      </c>
    </row>
    <row r="77" spans="2:16" ht="30" hidden="1" customHeight="1" outlineLevel="1" x14ac:dyDescent="0.25">
      <c r="B77" s="170" t="str">
        <f>IF(Aprekiniem!$B$24=1,"",IF(Tāme!B78="","",Tāme!B78))</f>
        <v/>
      </c>
      <c r="C77" s="315" t="str">
        <f>IF(Aprekiniem!$B$24=1,"",IF(Tāme!D78="","",Tāme!D78))</f>
        <v/>
      </c>
      <c r="D77" s="307"/>
      <c r="E77" s="171" t="str">
        <f>IF(Aprekiniem!$B$24=1,"",IF(Tāme!I78="","",Tāme!I78))</f>
        <v/>
      </c>
      <c r="F77" s="150"/>
      <c r="G77" s="162"/>
      <c r="H77" s="307" t="str">
        <f>IF(G77=Aprekiniem!$A$33,Aprekiniem!$B$33,
IF(G77=Aprekiniem!$A$34,Aprekiniem!$B$34,
IF(G77=Aprekiniem!$A$35,Aprekiniem!$B$35,
IF(G77=Aprekiniem!$A$36,Aprekiniem!$B$36,
IF(G77=Aprekiniem!$A$37,Aprekiniem!$B$37,"")))))</f>
        <v/>
      </c>
      <c r="I77" s="307"/>
      <c r="J77" s="307"/>
      <c r="K77" s="308"/>
      <c r="L77" s="163"/>
      <c r="M77" s="155"/>
      <c r="N77" s="167" t="str">
        <f>IF(E77="","",IF(OR(G77="A",G77="E"),E77,
IF(OR(G77="C",G77="D"),E77-L77,
IF(G77="B",IF(E77-(L77*(1/((1+Aprekiniem!$F$10)^5)))&lt;0,0,(E77-(L77*(1/((1+Aprekiniem!$F$10)^5))))),""))))</f>
        <v/>
      </c>
      <c r="O77" s="168" t="str">
        <f t="shared" si="3"/>
        <v/>
      </c>
      <c r="P77" s="184" t="str">
        <f>IF(Aprekiniem!$B$24=1,"",IF(E77="","",IF(AND(E77&gt;=1,G77="")," ! Norādiet atbildi kolonnā - G",IF(AND(G77="C",L77=""),"! Norādiet atbildi kolonnā - L",IF(AND(G77="D",L77=""),"! Norādiet atbildi kolonnā - L",IF(AND(G77="B",L77=""),"! Norādiet atbildi kolonnā - L",""))))))</f>
        <v/>
      </c>
    </row>
    <row r="78" spans="2:16" ht="45.75" customHeight="1" x14ac:dyDescent="0.25">
      <c r="B78" s="320" t="str">
        <f>Tāme!C81</f>
        <v>V.BIOGĀZES TEHNOLOĢIJU IEGĀDE UN UZSTĀDĪŠANA, AR UZSTĀDĪŠANU SAISTĪTĀS BŪVNIECĪBAS IZMAKSAS, tajā skaitā autoruzraudzība un būvuzraudzība</v>
      </c>
      <c r="C78" s="321"/>
      <c r="D78" s="322"/>
      <c r="E78" s="169">
        <f>SUM(E79:E90)</f>
        <v>0</v>
      </c>
      <c r="F78" s="150"/>
      <c r="G78" s="160"/>
      <c r="H78" s="309"/>
      <c r="I78" s="309"/>
      <c r="J78" s="309"/>
      <c r="K78" s="310"/>
      <c r="L78" s="161"/>
      <c r="M78" s="155"/>
      <c r="N78" s="165">
        <f>SUM(N79:N90)</f>
        <v>0</v>
      </c>
      <c r="O78" s="166">
        <f>SUM(O79:O90)</f>
        <v>0</v>
      </c>
      <c r="P78" s="184"/>
    </row>
    <row r="79" spans="2:16" ht="30" customHeight="1" x14ac:dyDescent="0.25">
      <c r="B79" s="170" t="str">
        <f>IF(Aprekiniem!$B$24=1,"",IF(Tāme!B84="","",Tāme!B84))</f>
        <v/>
      </c>
      <c r="C79" s="318" t="str">
        <f>IF(Aprekiniem!$B$24=1,"",IF(Tāme!D84="","",Tāme!D84))</f>
        <v/>
      </c>
      <c r="D79" s="319"/>
      <c r="E79" s="171" t="str">
        <f>IF(Aprekiniem!$B$24=1,"",IF(Tāme!I84="","",Tāme!I84))</f>
        <v/>
      </c>
      <c r="F79" s="150"/>
      <c r="G79" s="162"/>
      <c r="H79" s="307" t="str">
        <f>IF(G79=Aprekiniem!$A$33,Aprekiniem!$B$33,
IF(G79=Aprekiniem!$A$34,Aprekiniem!$B$34,
IF(G79=Aprekiniem!$A$35,Aprekiniem!$B$35,
IF(G79=Aprekiniem!$A$36,Aprekiniem!$B$36,
IF(G79=Aprekiniem!$A$37,Aprekiniem!$B$37,"")))))</f>
        <v/>
      </c>
      <c r="I79" s="307"/>
      <c r="J79" s="307"/>
      <c r="K79" s="308"/>
      <c r="L79" s="163"/>
      <c r="M79" s="155"/>
      <c r="N79" s="167" t="str">
        <f>IF(E79="","",IF(OR(G79="A",G79="E"),E79,
IF(OR(G79="C",G79="D"),E79-L79,
IF(G79="B",IF(E79-(L79*(1/((1+Aprekiniem!$F$10)^5)))&lt;0,0,(E79-(L79*(1/((1+Aprekiniem!$F$10)^5))))),""))))</f>
        <v/>
      </c>
      <c r="O79" s="168" t="str">
        <f>IFERROR(E79-N79,"")</f>
        <v/>
      </c>
      <c r="P79" s="184" t="str">
        <f>IF(Aprekiniem!$B$24=1,"",IF(E79="","",IF(AND(E79&gt;=1,G79="")," ! Norādiet atbildi kolonnā - G",IF(AND(G79="C",L79=""),"! Norādiet atbildi kolonnā - L",IF(AND(G79="D",L79=""),"! Norādiet atbildi kolonnā - L",IF(AND(G79="B",L79=""),"! Norādiet atbildi kolonnā - L",""))))))</f>
        <v/>
      </c>
    </row>
    <row r="80" spans="2:16" ht="30" customHeight="1" collapsed="1" x14ac:dyDescent="0.25">
      <c r="B80" s="170" t="str">
        <f>IF(Aprekiniem!$B$24=1,"",IF(Tāme!B85="","",Tāme!B85))</f>
        <v/>
      </c>
      <c r="C80" s="315" t="str">
        <f>IF(Aprekiniem!$B$24=1,"",IF(Tāme!D85="","",Tāme!D85))</f>
        <v/>
      </c>
      <c r="D80" s="307"/>
      <c r="E80" s="171" t="str">
        <f>IF(Aprekiniem!$B$24=1,"",IF(Tāme!I85="","",Tāme!I85))</f>
        <v/>
      </c>
      <c r="F80" s="150"/>
      <c r="G80" s="162"/>
      <c r="H80" s="307" t="str">
        <f>IF(G80=Aprekiniem!$A$33,Aprekiniem!$B$33,
IF(G80=Aprekiniem!$A$34,Aprekiniem!$B$34,
IF(G80=Aprekiniem!$A$35,Aprekiniem!$B$35,
IF(G80=Aprekiniem!$A$36,Aprekiniem!$B$36,
IF(G80=Aprekiniem!$A$37,Aprekiniem!$B$37,"")))))</f>
        <v/>
      </c>
      <c r="I80" s="307"/>
      <c r="J80" s="307"/>
      <c r="K80" s="308"/>
      <c r="L80" s="163"/>
      <c r="M80" s="155"/>
      <c r="N80" s="167" t="str">
        <f>IF(E80="","",IF(OR(G80="A",G80="E"),E80,
IF(OR(G80="C",G80="D"),E80-L80,
IF(G80="B",IF(E80-(L80*(1/((1+Aprekiniem!$F$10)^5)))&lt;0,0,(E80-(L80*(1/((1+Aprekiniem!$F$10)^5))))),""))))</f>
        <v/>
      </c>
      <c r="O80" s="168" t="str">
        <f t="shared" ref="O80:O90" si="4">IFERROR(E80-N80,"")</f>
        <v/>
      </c>
      <c r="P80" s="184" t="str">
        <f>IF(Aprekiniem!$B$24=1,"",IF(E80="","",IF(AND(E80&gt;=1,G80="")," ! Norādiet atbildi kolonnā - G",IF(AND(G80="C",L80=""),"! Norādiet atbildi kolonnā - L",IF(AND(G80="D",L80=""),"! Norādiet atbildi kolonnā - L",IF(AND(G80="B",L80=""),"! Norādiet atbildi kolonnā - L",""))))))</f>
        <v/>
      </c>
    </row>
    <row r="81" spans="2:16" ht="30" hidden="1" customHeight="1" outlineLevel="1" x14ac:dyDescent="0.25">
      <c r="B81" s="170" t="str">
        <f>IF(Aprekiniem!$B$24=1,"",IF(Tāme!B86="","",Tāme!B86))</f>
        <v/>
      </c>
      <c r="C81" s="315" t="str">
        <f>IF(Aprekiniem!$B$24=1,"",IF(Tāme!D86="","",Tāme!D86))</f>
        <v/>
      </c>
      <c r="D81" s="307"/>
      <c r="E81" s="171" t="str">
        <f>IF(Aprekiniem!$B$24=1,"",IF(Tāme!I86="","",Tāme!I86))</f>
        <v/>
      </c>
      <c r="F81" s="150"/>
      <c r="G81" s="162"/>
      <c r="H81" s="307" t="str">
        <f>IF(G81=Aprekiniem!$A$33,Aprekiniem!$B$33,
IF(G81=Aprekiniem!$A$34,Aprekiniem!$B$34,
IF(G81=Aprekiniem!$A$35,Aprekiniem!$B$35,
IF(G81=Aprekiniem!$A$36,Aprekiniem!$B$36,
IF(G81=Aprekiniem!$A$37,Aprekiniem!$B$37,"")))))</f>
        <v/>
      </c>
      <c r="I81" s="307"/>
      <c r="J81" s="307"/>
      <c r="K81" s="308"/>
      <c r="L81" s="163"/>
      <c r="M81" s="155"/>
      <c r="N81" s="167" t="str">
        <f>IF(E81="","",IF(OR(G81="A",G81="E"),E81,
IF(OR(G81="C",G81="D"),E81-L81,
IF(G81="B",IF(E81-(L81*(1/((1+Aprekiniem!$F$10)^5)))&lt;0,0,(E81-(L81*(1/((1+Aprekiniem!$F$10)^5))))),""))))</f>
        <v/>
      </c>
      <c r="O81" s="168" t="str">
        <f t="shared" si="4"/>
        <v/>
      </c>
      <c r="P81" s="184" t="str">
        <f>IF(Aprekiniem!$B$24=1,"",IF(E81="","",IF(AND(E81&gt;=1,G81="")," ! Norādiet atbildi kolonnā - G",IF(AND(G81="C",L81=""),"! Norādiet atbildi kolonnā - L",IF(AND(G81="D",L81=""),"! Norādiet atbildi kolonnā - L",IF(AND(G81="B",L81=""),"! Norādiet atbildi kolonnā - L",""))))))</f>
        <v/>
      </c>
    </row>
    <row r="82" spans="2:16" ht="30" hidden="1" customHeight="1" outlineLevel="1" x14ac:dyDescent="0.25">
      <c r="B82" s="170" t="str">
        <f>IF(Aprekiniem!$B$24=1,"",IF(Tāme!B87="","",Tāme!B87))</f>
        <v/>
      </c>
      <c r="C82" s="315" t="str">
        <f>IF(Aprekiniem!$B$24=1,"",IF(Tāme!D87="","",Tāme!D87))</f>
        <v/>
      </c>
      <c r="D82" s="307"/>
      <c r="E82" s="171" t="str">
        <f>IF(Aprekiniem!$B$24=1,"",IF(Tāme!I87="","",Tāme!I87))</f>
        <v/>
      </c>
      <c r="F82" s="150"/>
      <c r="G82" s="162"/>
      <c r="H82" s="307" t="str">
        <f>IF(G82=Aprekiniem!$A$33,Aprekiniem!$B$33,
IF(G82=Aprekiniem!$A$34,Aprekiniem!$B$34,
IF(G82=Aprekiniem!$A$35,Aprekiniem!$B$35,
IF(G82=Aprekiniem!$A$36,Aprekiniem!$B$36,
IF(G82=Aprekiniem!$A$37,Aprekiniem!$B$37,"")))))</f>
        <v/>
      </c>
      <c r="I82" s="307"/>
      <c r="J82" s="307"/>
      <c r="K82" s="308"/>
      <c r="L82" s="163"/>
      <c r="M82" s="155"/>
      <c r="N82" s="167" t="str">
        <f>IF(E82="","",IF(OR(G82="A",G82="E"),E82,
IF(OR(G82="C",G82="D"),E82-L82,
IF(G82="B",IF(E82-(L82*(1/((1+Aprekiniem!$F$10)^5)))&lt;0,0,(E82-(L82*(1/((1+Aprekiniem!$F$10)^5))))),""))))</f>
        <v/>
      </c>
      <c r="O82" s="168" t="str">
        <f t="shared" si="4"/>
        <v/>
      </c>
      <c r="P82" s="184" t="str">
        <f>IF(Aprekiniem!$B$24=1,"",IF(E82="","",IF(AND(E82&gt;=1,G82="")," ! Norādiet atbildi kolonnā - G",IF(AND(G82="C",L82=""),"! Norādiet atbildi kolonnā - L",IF(AND(G82="D",L82=""),"! Norādiet atbildi kolonnā - L",IF(AND(G82="B",L82=""),"! Norādiet atbildi kolonnā - L",""))))))</f>
        <v/>
      </c>
    </row>
    <row r="83" spans="2:16" ht="30" hidden="1" customHeight="1" outlineLevel="1" x14ac:dyDescent="0.25">
      <c r="B83" s="170" t="str">
        <f>IF(Aprekiniem!$B$24=1,"",IF(Tāme!B88="","",Tāme!B88))</f>
        <v/>
      </c>
      <c r="C83" s="315" t="str">
        <f>IF(Aprekiniem!$B$24=1,"",IF(Tāme!D88="","",Tāme!D88))</f>
        <v/>
      </c>
      <c r="D83" s="307"/>
      <c r="E83" s="171" t="str">
        <f>IF(Aprekiniem!$B$24=1,"",IF(Tāme!I88="","",Tāme!I88))</f>
        <v/>
      </c>
      <c r="F83" s="150"/>
      <c r="G83" s="162"/>
      <c r="H83" s="307" t="str">
        <f>IF(G83=Aprekiniem!$A$33,Aprekiniem!$B$33,
IF(G83=Aprekiniem!$A$34,Aprekiniem!$B$34,
IF(G83=Aprekiniem!$A$35,Aprekiniem!$B$35,
IF(G83=Aprekiniem!$A$36,Aprekiniem!$B$36,
IF(G83=Aprekiniem!$A$37,Aprekiniem!$B$37,"")))))</f>
        <v/>
      </c>
      <c r="I83" s="307"/>
      <c r="J83" s="307"/>
      <c r="K83" s="308"/>
      <c r="L83" s="163"/>
      <c r="M83" s="155"/>
      <c r="N83" s="167" t="str">
        <f>IF(E83="","",IF(OR(G83="A",G83="E"),E83,
IF(OR(G83="C",G83="D"),E83-L83,
IF(G83="B",IF(E83-(L83*(1/((1+Aprekiniem!$F$10)^5)))&lt;0,0,(E83-(L83*(1/((1+Aprekiniem!$F$10)^5))))),""))))</f>
        <v/>
      </c>
      <c r="O83" s="168" t="str">
        <f t="shared" si="4"/>
        <v/>
      </c>
      <c r="P83" s="184" t="str">
        <f>IF(Aprekiniem!$B$24=1,"",IF(E83="","",IF(AND(E83&gt;=1,G83="")," ! Norādiet atbildi kolonnā - G",IF(AND(G83="C",L83=""),"! Norādiet atbildi kolonnā - L",IF(AND(G83="D",L83=""),"! Norādiet atbildi kolonnā - L",IF(AND(G83="B",L83=""),"! Norādiet atbildi kolonnā - L",""))))))</f>
        <v/>
      </c>
    </row>
    <row r="84" spans="2:16" ht="30" hidden="1" customHeight="1" outlineLevel="1" x14ac:dyDescent="0.25">
      <c r="B84" s="170" t="str">
        <f>IF(Aprekiniem!$B$24=1,"",IF(Tāme!B89="","",Tāme!B89))</f>
        <v/>
      </c>
      <c r="C84" s="315" t="str">
        <f>IF(Aprekiniem!$B$24=1,"",IF(Tāme!D89="","",Tāme!D89))</f>
        <v/>
      </c>
      <c r="D84" s="307"/>
      <c r="E84" s="171" t="str">
        <f>IF(Aprekiniem!$B$24=1,"",IF(Tāme!I89="","",Tāme!I89))</f>
        <v/>
      </c>
      <c r="F84" s="150"/>
      <c r="G84" s="162"/>
      <c r="H84" s="307" t="str">
        <f>IF(G84=Aprekiniem!$A$33,Aprekiniem!$B$33,
IF(G84=Aprekiniem!$A$34,Aprekiniem!$B$34,
IF(G84=Aprekiniem!$A$35,Aprekiniem!$B$35,
IF(G84=Aprekiniem!$A$36,Aprekiniem!$B$36,
IF(G84=Aprekiniem!$A$37,Aprekiniem!$B$37,"")))))</f>
        <v/>
      </c>
      <c r="I84" s="307"/>
      <c r="J84" s="307"/>
      <c r="K84" s="308"/>
      <c r="L84" s="163"/>
      <c r="M84" s="155"/>
      <c r="N84" s="167" t="str">
        <f>IF(E84="","",IF(OR(G84="A",G84="E"),E84,
IF(OR(G84="C",G84="D"),E84-L84,
IF(G84="B",IF(E84-(L84*(1/((1+Aprekiniem!$F$10)^5)))&lt;0,0,(E84-(L84*(1/((1+Aprekiniem!$F$10)^5))))),""))))</f>
        <v/>
      </c>
      <c r="O84" s="168" t="str">
        <f t="shared" si="4"/>
        <v/>
      </c>
      <c r="P84" s="184" t="str">
        <f>IF(Aprekiniem!$B$24=1,"",IF(E84="","",IF(AND(E84&gt;=1,G84="")," ! Norādiet atbildi kolonnā - G",IF(AND(G84="C",L84=""),"! Norādiet atbildi kolonnā - L",IF(AND(G84="D",L84=""),"! Norādiet atbildi kolonnā - L",IF(AND(G84="B",L84=""),"! Norādiet atbildi kolonnā - L",""))))))</f>
        <v/>
      </c>
    </row>
    <row r="85" spans="2:16" ht="30" hidden="1" customHeight="1" outlineLevel="1" x14ac:dyDescent="0.25">
      <c r="B85" s="170" t="str">
        <f>IF(Aprekiniem!$B$24=1,"",IF(Tāme!B90="","",Tāme!B90))</f>
        <v/>
      </c>
      <c r="C85" s="315" t="str">
        <f>IF(Aprekiniem!$B$24=1,"",IF(Tāme!D90="","",Tāme!D90))</f>
        <v/>
      </c>
      <c r="D85" s="307"/>
      <c r="E85" s="171" t="str">
        <f>IF(Aprekiniem!$B$24=1,"",IF(Tāme!I90="","",Tāme!I90))</f>
        <v/>
      </c>
      <c r="F85" s="150"/>
      <c r="G85" s="162"/>
      <c r="H85" s="307" t="str">
        <f>IF(G85=Aprekiniem!$A$33,Aprekiniem!$B$33,
IF(G85=Aprekiniem!$A$34,Aprekiniem!$B$34,
IF(G85=Aprekiniem!$A$35,Aprekiniem!$B$35,
IF(G85=Aprekiniem!$A$36,Aprekiniem!$B$36,
IF(G85=Aprekiniem!$A$37,Aprekiniem!$B$37,"")))))</f>
        <v/>
      </c>
      <c r="I85" s="307"/>
      <c r="J85" s="307"/>
      <c r="K85" s="308"/>
      <c r="L85" s="163"/>
      <c r="M85" s="155"/>
      <c r="N85" s="167" t="str">
        <f>IF(E85="","",IF(OR(G85="A",G85="E"),E85,
IF(OR(G85="C",G85="D"),E85-L85,
IF(G85="B",IF(E85-(L85*(1/((1+Aprekiniem!$F$10)^5)))&lt;0,0,(E85-(L85*(1/((1+Aprekiniem!$F$10)^5))))),""))))</f>
        <v/>
      </c>
      <c r="O85" s="168" t="str">
        <f t="shared" si="4"/>
        <v/>
      </c>
      <c r="P85" s="184" t="str">
        <f>IF(Aprekiniem!$B$24=1,"",IF(E85="","",IF(AND(E85&gt;=1,G85="")," ! Norādiet atbildi kolonnā - G",IF(AND(G85="C",L85=""),"! Norādiet atbildi kolonnā - L",IF(AND(G85="D",L85=""),"! Norādiet atbildi kolonnā - L",IF(AND(G85="B",L85=""),"! Norādiet atbildi kolonnā - L",""))))))</f>
        <v/>
      </c>
    </row>
    <row r="86" spans="2:16" ht="30" hidden="1" customHeight="1" outlineLevel="1" x14ac:dyDescent="0.25">
      <c r="B86" s="170" t="str">
        <f>IF(Aprekiniem!$B$24=1,"",IF(Tāme!B91="","",Tāme!B91))</f>
        <v/>
      </c>
      <c r="C86" s="315" t="str">
        <f>IF(Aprekiniem!$B$24=1,"",IF(Tāme!D91="","",Tāme!D91))</f>
        <v/>
      </c>
      <c r="D86" s="307"/>
      <c r="E86" s="171" t="str">
        <f>IF(Aprekiniem!$B$24=1,"",IF(Tāme!I91="","",Tāme!I91))</f>
        <v/>
      </c>
      <c r="F86" s="150"/>
      <c r="G86" s="162"/>
      <c r="H86" s="307" t="str">
        <f>IF(G86=Aprekiniem!$A$33,Aprekiniem!$B$33,
IF(G86=Aprekiniem!$A$34,Aprekiniem!$B$34,
IF(G86=Aprekiniem!$A$35,Aprekiniem!$B$35,
IF(G86=Aprekiniem!$A$36,Aprekiniem!$B$36,
IF(G86=Aprekiniem!$A$37,Aprekiniem!$B$37,"")))))</f>
        <v/>
      </c>
      <c r="I86" s="307"/>
      <c r="J86" s="307"/>
      <c r="K86" s="308"/>
      <c r="L86" s="163"/>
      <c r="M86" s="155"/>
      <c r="N86" s="167" t="str">
        <f>IF(E86="","",IF(OR(G86="A",G86="E"),E86,
IF(OR(G86="C",G86="D"),E86-L86,
IF(G86="B",IF(E86-(L86*(1/((1+Aprekiniem!$F$10)^5)))&lt;0,0,(E86-(L86*(1/((1+Aprekiniem!$F$10)^5))))),""))))</f>
        <v/>
      </c>
      <c r="O86" s="168" t="str">
        <f t="shared" si="4"/>
        <v/>
      </c>
      <c r="P86" s="184" t="str">
        <f>IF(Aprekiniem!$B$24=1,"",IF(E86="","",IF(AND(E86&gt;=1,G86="")," ! Norādiet atbildi kolonnā - G",IF(AND(G86="C",L86=""),"! Norādiet atbildi kolonnā - L",IF(AND(G86="D",L86=""),"! Norādiet atbildi kolonnā - L",IF(AND(G86="B",L86=""),"! Norādiet atbildi kolonnā - L",""))))))</f>
        <v/>
      </c>
    </row>
    <row r="87" spans="2:16" ht="30" hidden="1" customHeight="1" outlineLevel="1" x14ac:dyDescent="0.25">
      <c r="B87" s="170" t="str">
        <f>IF(Aprekiniem!$B$24=1,"",IF(Tāme!B92="","",Tāme!B92))</f>
        <v/>
      </c>
      <c r="C87" s="315" t="str">
        <f>IF(Aprekiniem!$B$24=1,"",IF(Tāme!D92="","",Tāme!D92))</f>
        <v/>
      </c>
      <c r="D87" s="307"/>
      <c r="E87" s="171" t="str">
        <f>IF(Aprekiniem!$B$24=1,"",IF(Tāme!I92="","",Tāme!I92))</f>
        <v/>
      </c>
      <c r="F87" s="150"/>
      <c r="G87" s="162"/>
      <c r="H87" s="307" t="str">
        <f>IF(G87=Aprekiniem!$A$33,Aprekiniem!$B$33,
IF(G87=Aprekiniem!$A$34,Aprekiniem!$B$34,
IF(G87=Aprekiniem!$A$35,Aprekiniem!$B$35,
IF(G87=Aprekiniem!$A$36,Aprekiniem!$B$36,
IF(G87=Aprekiniem!$A$37,Aprekiniem!$B$37,"")))))</f>
        <v/>
      </c>
      <c r="I87" s="307"/>
      <c r="J87" s="307"/>
      <c r="K87" s="308"/>
      <c r="L87" s="163"/>
      <c r="M87" s="155"/>
      <c r="N87" s="167" t="str">
        <f>IF(E87="","",IF(OR(G87="A",G87="E"),E87,
IF(OR(G87="C",G87="D"),E87-L87,
IF(G87="B",IF(E87-(L87*(1/((1+Aprekiniem!$F$10)^5)))&lt;0,0,(E87-(L87*(1/((1+Aprekiniem!$F$10)^5))))),""))))</f>
        <v/>
      </c>
      <c r="O87" s="168" t="str">
        <f t="shared" si="4"/>
        <v/>
      </c>
      <c r="P87" s="184" t="str">
        <f>IF(Aprekiniem!$B$24=1,"",IF(E87="","",IF(AND(E87&gt;=1,G87="")," ! Norādiet atbildi kolonnā - G",IF(AND(G87="C",L87=""),"! Norādiet atbildi kolonnā - L",IF(AND(G87="D",L87=""),"! Norādiet atbildi kolonnā - L",IF(AND(G87="B",L87=""),"! Norādiet atbildi kolonnā - L",""))))))</f>
        <v/>
      </c>
    </row>
    <row r="88" spans="2:16" ht="30" hidden="1" customHeight="1" outlineLevel="1" x14ac:dyDescent="0.25">
      <c r="B88" s="170" t="str">
        <f>IF(Aprekiniem!$B$24=1,"",IF(Tāme!B93="","",Tāme!B93))</f>
        <v/>
      </c>
      <c r="C88" s="315" t="str">
        <f>IF(Aprekiniem!$B$24=1,"",IF(Tāme!D93="","",Tāme!D93))</f>
        <v/>
      </c>
      <c r="D88" s="307"/>
      <c r="E88" s="171" t="str">
        <f>IF(Aprekiniem!$B$24=1,"",IF(Tāme!I93="","",Tāme!I93))</f>
        <v/>
      </c>
      <c r="F88" s="150"/>
      <c r="G88" s="162"/>
      <c r="H88" s="307" t="str">
        <f>IF(G88=Aprekiniem!$A$33,Aprekiniem!$B$33,
IF(G88=Aprekiniem!$A$34,Aprekiniem!$B$34,
IF(G88=Aprekiniem!$A$35,Aprekiniem!$B$35,
IF(G88=Aprekiniem!$A$36,Aprekiniem!$B$36,
IF(G88=Aprekiniem!$A$37,Aprekiniem!$B$37,"")))))</f>
        <v/>
      </c>
      <c r="I88" s="307"/>
      <c r="J88" s="307"/>
      <c r="K88" s="308"/>
      <c r="L88" s="163"/>
      <c r="M88" s="155"/>
      <c r="N88" s="167" t="str">
        <f>IF(E88="","",IF(OR(G88="A",G88="E"),E88,
IF(OR(G88="C",G88="D"),E88-L88,
IF(G88="B",IF(E88-(L88*(1/((1+Aprekiniem!$F$10)^5)))&lt;0,0,(E88-(L88*(1/((1+Aprekiniem!$F$10)^5))))),""))))</f>
        <v/>
      </c>
      <c r="O88" s="168" t="str">
        <f t="shared" si="4"/>
        <v/>
      </c>
      <c r="P88" s="184" t="str">
        <f>IF(Aprekiniem!$B$24=1,"",IF(E88="","",IF(AND(E88&gt;=1,G88="")," ! Norādiet atbildi kolonnā - G",IF(AND(G88="C",L88=""),"! Norādiet atbildi kolonnā - L",IF(AND(G88="D",L88=""),"! Norādiet atbildi kolonnā - L",IF(AND(G88="B",L88=""),"! Norādiet atbildi kolonnā - L",""))))))</f>
        <v/>
      </c>
    </row>
    <row r="89" spans="2:16" ht="30" hidden="1" customHeight="1" outlineLevel="1" x14ac:dyDescent="0.25">
      <c r="B89" s="170" t="str">
        <f>IF(Aprekiniem!$B$24=1,"",IF(Tāme!B94="","",Tāme!B94))</f>
        <v/>
      </c>
      <c r="C89" s="315" t="str">
        <f>IF(Aprekiniem!$B$24=1,"",IF(Tāme!D94="","",Tāme!D94))</f>
        <v/>
      </c>
      <c r="D89" s="307"/>
      <c r="E89" s="171" t="str">
        <f>IF(Aprekiniem!$B$24=1,"",IF(Tāme!I94="","",Tāme!I94))</f>
        <v/>
      </c>
      <c r="F89" s="150"/>
      <c r="G89" s="162"/>
      <c r="H89" s="307" t="str">
        <f>IF(G89=Aprekiniem!$A$33,Aprekiniem!$B$33,
IF(G89=Aprekiniem!$A$34,Aprekiniem!$B$34,
IF(G89=Aprekiniem!$A$35,Aprekiniem!$B$35,
IF(G89=Aprekiniem!$A$36,Aprekiniem!$B$36,
IF(G89=Aprekiniem!$A$37,Aprekiniem!$B$37,"")))))</f>
        <v/>
      </c>
      <c r="I89" s="307"/>
      <c r="J89" s="307"/>
      <c r="K89" s="308"/>
      <c r="L89" s="163"/>
      <c r="M89" s="155"/>
      <c r="N89" s="167" t="str">
        <f>IF(E89="","",IF(OR(G89="A",G89="E"),E89,
IF(OR(G89="C",G89="D"),E89-L89,
IF(G89="B",IF(E89-(L89*(1/((1+Aprekiniem!$F$10)^5)))&lt;0,0,(E89-(L89*(1/((1+Aprekiniem!$F$10)^5))))),""))))</f>
        <v/>
      </c>
      <c r="O89" s="168" t="str">
        <f t="shared" si="4"/>
        <v/>
      </c>
      <c r="P89" s="184" t="str">
        <f>IF(Aprekiniem!$B$24=1,"",IF(E89="","",IF(AND(E89&gt;=1,G89="")," ! Norādiet atbildi kolonnā - G",IF(AND(G89="C",L89=""),"! Norādiet atbildi kolonnā - L",IF(AND(G89="D",L89=""),"! Norādiet atbildi kolonnā - L",IF(AND(G89="B",L89=""),"! Norādiet atbildi kolonnā - L",""))))))</f>
        <v/>
      </c>
    </row>
    <row r="90" spans="2:16" ht="30" hidden="1" customHeight="1" outlineLevel="1" x14ac:dyDescent="0.25">
      <c r="B90" s="172" t="str">
        <f>IF(Aprekiniem!$B$24=1,"",IF(Tāme!B95="","",Tāme!B95))</f>
        <v/>
      </c>
      <c r="C90" s="316" t="str">
        <f>IF(Aprekiniem!$B$24=1,"",IF(Tāme!D95="","",Tāme!D95))</f>
        <v/>
      </c>
      <c r="D90" s="317"/>
      <c r="E90" s="173" t="str">
        <f>IF(Aprekiniem!$B$24=1,"",IF(Tāme!I95="","",Tāme!I95))</f>
        <v/>
      </c>
      <c r="F90" s="150"/>
      <c r="G90" s="162"/>
      <c r="H90" s="307" t="str">
        <f>IF(G90=Aprekiniem!$A$33,Aprekiniem!$B$33,
IF(G90=Aprekiniem!$A$34,Aprekiniem!$B$34,
IF(G90=Aprekiniem!$A$35,Aprekiniem!$B$35,
IF(G90=Aprekiniem!$A$36,Aprekiniem!$B$36,
IF(G90=Aprekiniem!$A$37,Aprekiniem!$B$37,"")))))</f>
        <v/>
      </c>
      <c r="I90" s="307"/>
      <c r="J90" s="307"/>
      <c r="K90" s="308"/>
      <c r="L90" s="164"/>
      <c r="M90" s="155"/>
      <c r="N90" s="167" t="str">
        <f>IF(E90="","",IF(OR(G90="A",G90="E"),E90,
IF(OR(G90="C",G90="D"),E90-L90,
IF(G90="B",IF(E90-(L90*(1/((1+Aprekiniem!$F$10)^5)))&lt;0,0,(E90-(L90*(1/((1+Aprekiniem!$F$10)^5))))),""))))</f>
        <v/>
      </c>
      <c r="O90" s="168" t="str">
        <f t="shared" si="4"/>
        <v/>
      </c>
      <c r="P90" s="184" t="str">
        <f>IF(Aprekiniem!$B$24=1,"",IF(E90="","",IF(AND(E90&gt;=1,G90="")," ! Norādiet atbildi kolonnā - G",IF(AND(G90="C",L90=""),"! Norādiet atbildi kolonnā - L",IF(AND(G90="D",L90=""),"! Norādiet atbildi kolonnā - L",IF(AND(G90="B",L90=""),"! Norādiet atbildi kolonnā - L",""))))))</f>
        <v/>
      </c>
    </row>
    <row r="91" spans="2:16" ht="45.75" customHeight="1" x14ac:dyDescent="0.25">
      <c r="B91" s="320" t="str">
        <f>Tāme!C98</f>
        <v>VI.CITU ATJAUNOJAMO ENERGORESURSU TEHNOLOĢIJU IEGĀDE UN UZSTĀDĪŠANA, AR UZSTĀDĪŠANU SAISTĪTĀS BŪVNIECĪBAS IZMAKSAS, tajā skaitā autoruzraudzība un būvuzraudzība</v>
      </c>
      <c r="C91" s="321"/>
      <c r="D91" s="322"/>
      <c r="E91" s="169">
        <f>SUM(E92:E103)</f>
        <v>0</v>
      </c>
      <c r="F91" s="150"/>
      <c r="G91" s="160"/>
      <c r="H91" s="309"/>
      <c r="I91" s="309"/>
      <c r="J91" s="309"/>
      <c r="K91" s="310"/>
      <c r="L91" s="161"/>
      <c r="M91" s="155"/>
      <c r="N91" s="165">
        <f>SUM(N92:N103)</f>
        <v>0</v>
      </c>
      <c r="O91" s="166">
        <f>SUM(O92:O103)</f>
        <v>0</v>
      </c>
      <c r="P91" s="184"/>
    </row>
    <row r="92" spans="2:16" ht="30" customHeight="1" x14ac:dyDescent="0.25">
      <c r="B92" s="170" t="str">
        <f>IF(Tāme!B102="","", Tāme!B102)</f>
        <v/>
      </c>
      <c r="C92" s="315" t="str">
        <f>IF(Aprekiniem!$B$24=1,"",IF(Tāme!D102="","",Tāme!D102))</f>
        <v/>
      </c>
      <c r="D92" s="307"/>
      <c r="E92" s="171" t="str">
        <f>IF(Aprekiniem!$B$24=1,"",IF(Tāme!I102="","",Tāme!I102))</f>
        <v/>
      </c>
      <c r="F92" s="150"/>
      <c r="G92" s="162"/>
      <c r="H92" s="307" t="str">
        <f>IF(G92=Aprekiniem!$A$33,Aprekiniem!$B$33,
IF(G92=Aprekiniem!$A$34,Aprekiniem!$B$34,
IF(G92=Aprekiniem!$A$35,Aprekiniem!$B$35,
IF(G92=Aprekiniem!$A$36,Aprekiniem!$B$36,
IF(G92=Aprekiniem!$A$37,Aprekiniem!$B$37,"")))))</f>
        <v/>
      </c>
      <c r="I92" s="307"/>
      <c r="J92" s="307"/>
      <c r="K92" s="308"/>
      <c r="L92" s="163"/>
      <c r="M92" s="155"/>
      <c r="N92" s="167" t="str">
        <f>IF(E92="","",IF(OR(G92="A",G92="E"),E92,
IF(OR(G92="C",G92="D"),E92-L92,
IF(G92="B",IF(E92-(L92*(1/((1+Aprekiniem!$F$10)^5)))&lt;0,0,(E92-(L92*(1/((1+Aprekiniem!$F$10)^5))))),""))))</f>
        <v/>
      </c>
      <c r="O92" s="168" t="str">
        <f>IFERROR(E92-N92,"")</f>
        <v/>
      </c>
      <c r="P92" s="184" t="str">
        <f>IF(Aprekiniem!$B$24=1,"",IF(E92="","",IF(AND(E92&gt;=1,G92="")," ! Norādiet atbildi kolonnā - G",IF(AND(G92="C",L92=""),"! Norādiet atbildi kolonnā - L",IF(AND(G92="D",L92=""),"! Norādiet atbildi kolonnā - L",IF(AND(G92="B",L92=""),"! Norādiet atbildi kolonnā - L",""))))))</f>
        <v/>
      </c>
    </row>
    <row r="93" spans="2:16" ht="30" customHeight="1" collapsed="1" x14ac:dyDescent="0.25">
      <c r="B93" s="170" t="str">
        <f>IF(Tāme!B103="","", Tāme!B103)</f>
        <v/>
      </c>
      <c r="C93" s="315" t="str">
        <f>IF(Aprekiniem!$B$24=1,"",IF(Tāme!D103="","",Tāme!D103))</f>
        <v/>
      </c>
      <c r="D93" s="307"/>
      <c r="E93" s="171" t="str">
        <f>IF(Aprekiniem!$B$24=1,"",IF(Tāme!I103="","",Tāme!I103))</f>
        <v/>
      </c>
      <c r="F93" s="150"/>
      <c r="G93" s="162"/>
      <c r="H93" s="307" t="str">
        <f>IF(G93=Aprekiniem!$A$33,Aprekiniem!$B$33,
IF(G93=Aprekiniem!$A$34,Aprekiniem!$B$34,
IF(G93=Aprekiniem!$A$35,Aprekiniem!$B$35,
IF(G93=Aprekiniem!$A$36,Aprekiniem!$B$36,
IF(G93=Aprekiniem!$A$37,Aprekiniem!$B$37,"")))))</f>
        <v/>
      </c>
      <c r="I93" s="307"/>
      <c r="J93" s="307"/>
      <c r="K93" s="308"/>
      <c r="L93" s="163"/>
      <c r="M93" s="155"/>
      <c r="N93" s="167" t="str">
        <f>IF(E93="","",IF(OR(G93="A",G93="E"),E93,
IF(OR(G93="C",G93="D"),E93-L93,
IF(G93="B",IF(E93-(L93*(1/((1+Aprekiniem!$F$10)^5)))&lt;0,0,(E93-(L93*(1/((1+Aprekiniem!$F$10)^5))))),""))))</f>
        <v/>
      </c>
      <c r="O93" s="168" t="str">
        <f t="shared" ref="O93:O103" si="5">IFERROR(E93-N93,"")</f>
        <v/>
      </c>
      <c r="P93" s="184" t="str">
        <f>IF(Aprekiniem!$B$24=1,"",IF(E93="","",IF(AND(E93&gt;=1,G93="")," ! Norādiet atbildi kolonnā - G",IF(AND(G93="C",L93=""),"! Norādiet atbildi kolonnā - L",IF(AND(G93="D",L93=""),"! Norādiet atbildi kolonnā - L",IF(AND(G93="B",L93=""),"! Norādiet atbildi kolonnā - L",""))))))</f>
        <v/>
      </c>
    </row>
    <row r="94" spans="2:16" ht="30" hidden="1" customHeight="1" outlineLevel="1" x14ac:dyDescent="0.25">
      <c r="B94" s="170" t="str">
        <f>IF(Tāme!B104="","", Tāme!B104)</f>
        <v/>
      </c>
      <c r="C94" s="315" t="str">
        <f>IF(Aprekiniem!$B$24=1,"",IF(Tāme!D104="","",Tāme!D104))</f>
        <v/>
      </c>
      <c r="D94" s="307"/>
      <c r="E94" s="171" t="str">
        <f>IF(Aprekiniem!$B$24=1,"",IF(Tāme!I104="","",Tāme!I104))</f>
        <v/>
      </c>
      <c r="F94" s="150"/>
      <c r="G94" s="162"/>
      <c r="H94" s="307" t="str">
        <f>IF(G94=Aprekiniem!$A$33,Aprekiniem!$B$33,
IF(G94=Aprekiniem!$A$34,Aprekiniem!$B$34,
IF(G94=Aprekiniem!$A$35,Aprekiniem!$B$35,
IF(G94=Aprekiniem!$A$36,Aprekiniem!$B$36,
IF(G94=Aprekiniem!$A$37,Aprekiniem!$B$37,"")))))</f>
        <v/>
      </c>
      <c r="I94" s="307"/>
      <c r="J94" s="307"/>
      <c r="K94" s="308"/>
      <c r="L94" s="163"/>
      <c r="M94" s="155"/>
      <c r="N94" s="167" t="str">
        <f>IF(E94="","",IF(OR(G94="A",G94="E"),E94,
IF(OR(G94="C",G94="D"),E94-L94,
IF(G94="B",IF(E94-(L94*(1/((1+Aprekiniem!$F$10)^5)))&lt;0,0,(E94-(L94*(1/((1+Aprekiniem!$F$10)^5))))),""))))</f>
        <v/>
      </c>
      <c r="O94" s="168" t="str">
        <f t="shared" si="5"/>
        <v/>
      </c>
      <c r="P94" s="184" t="str">
        <f>IF(Aprekiniem!$B$24=1,"",IF(E94="","",IF(AND(E94&gt;=1,G94="")," ! Norādiet atbildi kolonnā - G",IF(AND(G94="C",L94=""),"! Norādiet atbildi kolonnā - L",IF(AND(G94="D",L94=""),"! Norādiet atbildi kolonnā - L",IF(AND(G94="B",L94=""),"! Norādiet atbildi kolonnā - L",""))))))</f>
        <v/>
      </c>
    </row>
    <row r="95" spans="2:16" ht="30" hidden="1" customHeight="1" outlineLevel="1" x14ac:dyDescent="0.25">
      <c r="B95" s="170" t="str">
        <f>IF(Tāme!B105="","", Tāme!B105)</f>
        <v/>
      </c>
      <c r="C95" s="315" t="str">
        <f>IF(Aprekiniem!$B$24=1,"",IF(Tāme!D105="","",Tāme!D105))</f>
        <v/>
      </c>
      <c r="D95" s="307"/>
      <c r="E95" s="171" t="str">
        <f>IF(Aprekiniem!$B$24=1,"",IF(Tāme!I105="","",Tāme!I105))</f>
        <v/>
      </c>
      <c r="F95" s="150"/>
      <c r="G95" s="162"/>
      <c r="H95" s="307" t="str">
        <f>IF(G95=Aprekiniem!$A$33,Aprekiniem!$B$33,
IF(G95=Aprekiniem!$A$34,Aprekiniem!$B$34,
IF(G95=Aprekiniem!$A$35,Aprekiniem!$B$35,
IF(G95=Aprekiniem!$A$36,Aprekiniem!$B$36,
IF(G95=Aprekiniem!$A$37,Aprekiniem!$B$37,"")))))</f>
        <v/>
      </c>
      <c r="I95" s="307"/>
      <c r="J95" s="307"/>
      <c r="K95" s="308"/>
      <c r="L95" s="163"/>
      <c r="M95" s="155"/>
      <c r="N95" s="167" t="str">
        <f>IF(E95="","",IF(OR(G95="A",G95="E"),E95,
IF(OR(G95="C",G95="D"),E95-L95,
IF(G95="B",IF(E95-(L95*(1/((1+Aprekiniem!$F$10)^5)))&lt;0,0,(E95-(L95*(1/((1+Aprekiniem!$F$10)^5))))),""))))</f>
        <v/>
      </c>
      <c r="O95" s="168" t="str">
        <f t="shared" si="5"/>
        <v/>
      </c>
      <c r="P95" s="184" t="str">
        <f>IF(Aprekiniem!$B$24=1,"",IF(E95="","",IF(AND(E95&gt;=1,G95="")," ! Norādiet atbildi kolonnā - G",IF(AND(G95="C",L95=""),"! Norādiet atbildi kolonnā - L",IF(AND(G95="D",L95=""),"! Norādiet atbildi kolonnā - L",IF(AND(G95="B",L95=""),"! Norādiet atbildi kolonnā - L",""))))))</f>
        <v/>
      </c>
    </row>
    <row r="96" spans="2:16" ht="30" hidden="1" customHeight="1" outlineLevel="1" x14ac:dyDescent="0.25">
      <c r="B96" s="170" t="str">
        <f>IF(Tāme!B106="","", Tāme!B106)</f>
        <v/>
      </c>
      <c r="C96" s="315" t="str">
        <f>IF(Aprekiniem!$B$24=1,"",IF(Tāme!D106="","",Tāme!D106))</f>
        <v/>
      </c>
      <c r="D96" s="307"/>
      <c r="E96" s="171" t="str">
        <f>IF(Aprekiniem!$B$24=1,"",IF(Tāme!I106="","",Tāme!I106))</f>
        <v/>
      </c>
      <c r="F96" s="150"/>
      <c r="G96" s="162"/>
      <c r="H96" s="307" t="str">
        <f>IF(G96=Aprekiniem!$A$33,Aprekiniem!$B$33,
IF(G96=Aprekiniem!$A$34,Aprekiniem!$B$34,
IF(G96=Aprekiniem!$A$35,Aprekiniem!$B$35,
IF(G96=Aprekiniem!$A$36,Aprekiniem!$B$36,
IF(G96=Aprekiniem!$A$37,Aprekiniem!$B$37,"")))))</f>
        <v/>
      </c>
      <c r="I96" s="307"/>
      <c r="J96" s="307"/>
      <c r="K96" s="308"/>
      <c r="L96" s="163"/>
      <c r="M96" s="155"/>
      <c r="N96" s="167" t="str">
        <f>IF(E96="","",IF(OR(G96="A",G96="E"),E96,
IF(OR(G96="C",G96="D"),E96-L96,
IF(G96="B",IF(E96-(L96*(1/((1+Aprekiniem!$F$10)^5)))&lt;0,0,(E96-(L96*(1/((1+Aprekiniem!$F$10)^5))))),""))))</f>
        <v/>
      </c>
      <c r="O96" s="168" t="str">
        <f t="shared" si="5"/>
        <v/>
      </c>
      <c r="P96" s="184" t="str">
        <f>IF(Aprekiniem!$B$24=1,"",IF(E96="","",IF(AND(E96&gt;=1,G96="")," ! Norādiet atbildi kolonnā - G",IF(AND(G96="C",L96=""),"! Norādiet atbildi kolonnā - L",IF(AND(G96="D",L96=""),"! Norādiet atbildi kolonnā - L",IF(AND(G96="B",L96=""),"! Norādiet atbildi kolonnā - L",""))))))</f>
        <v/>
      </c>
    </row>
    <row r="97" spans="2:16" ht="30" hidden="1" customHeight="1" outlineLevel="1" x14ac:dyDescent="0.25">
      <c r="B97" s="170" t="str">
        <f>IF(Tāme!B107="","", Tāme!B107)</f>
        <v/>
      </c>
      <c r="C97" s="315" t="str">
        <f>IF(Aprekiniem!$B$24=1,"",IF(Tāme!D107="","",Tāme!D107))</f>
        <v/>
      </c>
      <c r="D97" s="307"/>
      <c r="E97" s="171" t="str">
        <f>IF(Aprekiniem!$B$24=1,"",IF(Tāme!I107="","",Tāme!I107))</f>
        <v/>
      </c>
      <c r="F97" s="150"/>
      <c r="G97" s="162"/>
      <c r="H97" s="307" t="str">
        <f>IF(G97=Aprekiniem!$A$33,Aprekiniem!$B$33,
IF(G97=Aprekiniem!$A$34,Aprekiniem!$B$34,
IF(G97=Aprekiniem!$A$35,Aprekiniem!$B$35,
IF(G97=Aprekiniem!$A$36,Aprekiniem!$B$36,
IF(G97=Aprekiniem!$A$37,Aprekiniem!$B$37,"")))))</f>
        <v/>
      </c>
      <c r="I97" s="307"/>
      <c r="J97" s="307"/>
      <c r="K97" s="308"/>
      <c r="L97" s="163"/>
      <c r="M97" s="155"/>
      <c r="N97" s="167" t="str">
        <f>IF(E97="","",IF(OR(G97="A",G97="E"),E97,
IF(OR(G97="C",G97="D"),E97-L97,
IF(G97="B",IF(E97-(L97*(1/((1+Aprekiniem!$F$10)^5)))&lt;0,0,(E97-(L97*(1/((1+Aprekiniem!$F$10)^5))))),""))))</f>
        <v/>
      </c>
      <c r="O97" s="168" t="str">
        <f t="shared" si="5"/>
        <v/>
      </c>
      <c r="P97" s="184" t="str">
        <f>IF(Aprekiniem!$B$24=1,"",IF(E97="","",IF(AND(E97&gt;=1,G97="")," ! Norādiet atbildi kolonnā - G",IF(AND(G97="C",L97=""),"! Norādiet atbildi kolonnā - L",IF(AND(G97="D",L97=""),"! Norādiet atbildi kolonnā - L",IF(AND(G97="B",L97=""),"! Norādiet atbildi kolonnā - L",""))))))</f>
        <v/>
      </c>
    </row>
    <row r="98" spans="2:16" ht="30" hidden="1" customHeight="1" outlineLevel="1" x14ac:dyDescent="0.25">
      <c r="B98" s="170" t="str">
        <f>IF(Tāme!B108="","", Tāme!B108)</f>
        <v/>
      </c>
      <c r="C98" s="315" t="str">
        <f>IF(Aprekiniem!$B$24=1,"",IF(Tāme!D108="","",Tāme!D108))</f>
        <v/>
      </c>
      <c r="D98" s="307"/>
      <c r="E98" s="171" t="str">
        <f>IF(Aprekiniem!$B$24=1,"",IF(Tāme!I108="","",Tāme!I108))</f>
        <v/>
      </c>
      <c r="F98" s="150"/>
      <c r="G98" s="162"/>
      <c r="H98" s="307" t="str">
        <f>IF(G98=Aprekiniem!$A$33,Aprekiniem!$B$33,
IF(G98=Aprekiniem!$A$34,Aprekiniem!$B$34,
IF(G98=Aprekiniem!$A$35,Aprekiniem!$B$35,
IF(G98=Aprekiniem!$A$36,Aprekiniem!$B$36,
IF(G98=Aprekiniem!$A$37,Aprekiniem!$B$37,"")))))</f>
        <v/>
      </c>
      <c r="I98" s="307"/>
      <c r="J98" s="307"/>
      <c r="K98" s="308"/>
      <c r="L98" s="163"/>
      <c r="M98" s="155"/>
      <c r="N98" s="167" t="str">
        <f>IF(E98="","",IF(OR(G98="A",G98="E"),E98,
IF(OR(G98="C",G98="D"),E98-L98,
IF(G98="B",IF(E98-(L98*(1/((1+Aprekiniem!$F$10)^5)))&lt;0,0,(E98-(L98*(1/((1+Aprekiniem!$F$10)^5))))),""))))</f>
        <v/>
      </c>
      <c r="O98" s="168" t="str">
        <f t="shared" si="5"/>
        <v/>
      </c>
      <c r="P98" s="184" t="str">
        <f>IF(Aprekiniem!$B$24=1,"",IF(E98="","",IF(AND(E98&gt;=1,G98="")," ! Norādiet atbildi kolonnā - G",IF(AND(G98="C",L98=""),"! Norādiet atbildi kolonnā - L",IF(AND(G98="D",L98=""),"! Norādiet atbildi kolonnā - L",IF(AND(G98="B",L98=""),"! Norādiet atbildi kolonnā - L",""))))))</f>
        <v/>
      </c>
    </row>
    <row r="99" spans="2:16" ht="30" hidden="1" customHeight="1" outlineLevel="1" x14ac:dyDescent="0.25">
      <c r="B99" s="170" t="str">
        <f>IF(Tāme!B109="","", Tāme!B109)</f>
        <v/>
      </c>
      <c r="C99" s="315" t="str">
        <f>IF(Aprekiniem!$B$24=1,"",IF(Tāme!D109="","",Tāme!D109))</f>
        <v/>
      </c>
      <c r="D99" s="307"/>
      <c r="E99" s="171" t="str">
        <f>IF(Aprekiniem!$B$24=1,"",IF(Tāme!I109="","",Tāme!I109))</f>
        <v/>
      </c>
      <c r="F99" s="150"/>
      <c r="G99" s="162"/>
      <c r="H99" s="307" t="str">
        <f>IF(G99=Aprekiniem!$A$33,Aprekiniem!$B$33,
IF(G99=Aprekiniem!$A$34,Aprekiniem!$B$34,
IF(G99=Aprekiniem!$A$35,Aprekiniem!$B$35,
IF(G99=Aprekiniem!$A$36,Aprekiniem!$B$36,
IF(G99=Aprekiniem!$A$37,Aprekiniem!$B$37,"")))))</f>
        <v/>
      </c>
      <c r="I99" s="307"/>
      <c r="J99" s="307"/>
      <c r="K99" s="308"/>
      <c r="L99" s="163"/>
      <c r="M99" s="155"/>
      <c r="N99" s="167" t="str">
        <f>IF(E99="","",IF(OR(G99="A",G99="E"),E99,
IF(OR(G99="C",G99="D"),E99-L99,
IF(G99="B",IF(E99-(L99*(1/((1+Aprekiniem!$F$10)^5)))&lt;0,0,(E99-(L99*(1/((1+Aprekiniem!$F$10)^5))))),""))))</f>
        <v/>
      </c>
      <c r="O99" s="168" t="str">
        <f t="shared" si="5"/>
        <v/>
      </c>
      <c r="P99" s="184" t="str">
        <f>IF(Aprekiniem!$B$24=1,"",IF(E99="","",IF(AND(E99&gt;=1,G99="")," ! Norādiet atbildi kolonnā - G",IF(AND(G99="C",L99=""),"! Norādiet atbildi kolonnā - L",IF(AND(G99="D",L99=""),"! Norādiet atbildi kolonnā - L",IF(AND(G99="B",L99=""),"! Norādiet atbildi kolonnā - L",""))))))</f>
        <v/>
      </c>
    </row>
    <row r="100" spans="2:16" ht="30" hidden="1" customHeight="1" outlineLevel="1" x14ac:dyDescent="0.25">
      <c r="B100" s="170" t="str">
        <f>IF(Tāme!B110="","", Tāme!B110)</f>
        <v/>
      </c>
      <c r="C100" s="315" t="str">
        <f>IF(Aprekiniem!$B$24=1,"",IF(Tāme!D110="","",Tāme!D110))</f>
        <v/>
      </c>
      <c r="D100" s="307"/>
      <c r="E100" s="171" t="str">
        <f>IF(Aprekiniem!$B$24=1,"",IF(Tāme!I110="","",Tāme!I110))</f>
        <v/>
      </c>
      <c r="F100" s="150"/>
      <c r="G100" s="162"/>
      <c r="H100" s="307" t="str">
        <f>IF(G100=Aprekiniem!$A$33,Aprekiniem!$B$33,
IF(G100=Aprekiniem!$A$34,Aprekiniem!$B$34,
IF(G100=Aprekiniem!$A$35,Aprekiniem!$B$35,
IF(G100=Aprekiniem!$A$36,Aprekiniem!$B$36,
IF(G100=Aprekiniem!$A$37,Aprekiniem!$B$37,"")))))</f>
        <v/>
      </c>
      <c r="I100" s="307"/>
      <c r="J100" s="307"/>
      <c r="K100" s="308"/>
      <c r="L100" s="163"/>
      <c r="M100" s="155"/>
      <c r="N100" s="167" t="str">
        <f>IF(E100="","",IF(OR(G100="A",G100="E"),E100,
IF(OR(G100="C",G100="D"),E100-L100,
IF(G100="B",IF(E100-(L100*(1/((1+Aprekiniem!$F$10)^5)))&lt;0,0,(E100-(L100*(1/((1+Aprekiniem!$F$10)^5))))),""))))</f>
        <v/>
      </c>
      <c r="O100" s="168" t="str">
        <f t="shared" si="5"/>
        <v/>
      </c>
      <c r="P100" s="184" t="str">
        <f>IF(Aprekiniem!$B$24=1,"",IF(E100="","",IF(AND(E100&gt;=1,G100="")," ! Norādiet atbildi kolonnā - G",IF(AND(G100="C",L100=""),"! Norādiet atbildi kolonnā - L",IF(AND(G100="D",L100=""),"! Norādiet atbildi kolonnā - L",IF(AND(G100="B",L100=""),"! Norādiet atbildi kolonnā - L",""))))))</f>
        <v/>
      </c>
    </row>
    <row r="101" spans="2:16" ht="30" hidden="1" customHeight="1" outlineLevel="1" x14ac:dyDescent="0.25">
      <c r="B101" s="170" t="str">
        <f>IF(Tāme!B111="","", Tāme!B111)</f>
        <v/>
      </c>
      <c r="C101" s="315" t="str">
        <f>IF(Aprekiniem!$B$24=1,"",IF(Tāme!D111="","",Tāme!D111))</f>
        <v/>
      </c>
      <c r="D101" s="307"/>
      <c r="E101" s="171" t="str">
        <f>IF(Aprekiniem!$B$24=1,"",IF(Tāme!I111="","",Tāme!I111))</f>
        <v/>
      </c>
      <c r="F101" s="150"/>
      <c r="G101" s="162"/>
      <c r="H101" s="307" t="str">
        <f>IF(G101=Aprekiniem!$A$33,Aprekiniem!$B$33,
IF(G101=Aprekiniem!$A$34,Aprekiniem!$B$34,
IF(G101=Aprekiniem!$A$35,Aprekiniem!$B$35,
IF(G101=Aprekiniem!$A$36,Aprekiniem!$B$36,
IF(G101=Aprekiniem!$A$37,Aprekiniem!$B$37,"")))))</f>
        <v/>
      </c>
      <c r="I101" s="307"/>
      <c r="J101" s="307"/>
      <c r="K101" s="308"/>
      <c r="L101" s="163"/>
      <c r="M101" s="155"/>
      <c r="N101" s="167" t="str">
        <f>IF(E101="","",IF(OR(G101="A",G101="E"),E101,
IF(OR(G101="C",G101="D"),E101-L101,
IF(G101="B",IF(E101-(L101*(1/((1+Aprekiniem!$F$10)^5)))&lt;0,0,(E101-(L101*(1/((1+Aprekiniem!$F$10)^5))))),""))))</f>
        <v/>
      </c>
      <c r="O101" s="168" t="str">
        <f t="shared" si="5"/>
        <v/>
      </c>
      <c r="P101" s="184" t="str">
        <f>IF(Aprekiniem!$B$24=1,"",IF(E101="","",IF(AND(E101&gt;=1,G101="")," ! Norādiet atbildi kolonnā - G",IF(AND(G101="C",L101=""),"! Norādiet atbildi kolonnā - L",IF(AND(G101="D",L101=""),"! Norādiet atbildi kolonnā - L",IF(AND(G101="B",L101=""),"! Norādiet atbildi kolonnā - L",""))))))</f>
        <v/>
      </c>
    </row>
    <row r="102" spans="2:16" ht="30" hidden="1" customHeight="1" outlineLevel="1" x14ac:dyDescent="0.25">
      <c r="B102" s="170" t="str">
        <f>IF(Tāme!B112="","", Tāme!B112)</f>
        <v/>
      </c>
      <c r="C102" s="315" t="str">
        <f>IF(Aprekiniem!$B$24=1,"",IF(Tāme!D112="","",Tāme!D112))</f>
        <v/>
      </c>
      <c r="D102" s="307"/>
      <c r="E102" s="171" t="str">
        <f>IF(Aprekiniem!$B$24=1,"",IF(Tāme!I112="","",Tāme!I112))</f>
        <v/>
      </c>
      <c r="F102" s="150"/>
      <c r="G102" s="162"/>
      <c r="H102" s="307" t="str">
        <f>IF(G102=Aprekiniem!$A$33,Aprekiniem!$B$33,
IF(G102=Aprekiniem!$A$34,Aprekiniem!$B$34,
IF(G102=Aprekiniem!$A$35,Aprekiniem!$B$35,
IF(G102=Aprekiniem!$A$36,Aprekiniem!$B$36,
IF(G102=Aprekiniem!$A$37,Aprekiniem!$B$37,"")))))</f>
        <v/>
      </c>
      <c r="I102" s="307"/>
      <c r="J102" s="307"/>
      <c r="K102" s="308"/>
      <c r="L102" s="163"/>
      <c r="M102" s="155"/>
      <c r="N102" s="167" t="str">
        <f>IF(E102="","",IF(OR(G102="A",G102="E"),E102,
IF(OR(G102="C",G102="D"),E102-L102,
IF(G102="B",IF(E102-(L102*(1/((1+Aprekiniem!$F$10)^5)))&lt;0,0,(E102-(L102*(1/((1+Aprekiniem!$F$10)^5))))),""))))</f>
        <v/>
      </c>
      <c r="O102" s="168" t="str">
        <f t="shared" si="5"/>
        <v/>
      </c>
      <c r="P102" s="184" t="str">
        <f>IF(Aprekiniem!$B$24=1,"",IF(E102="","",IF(AND(E102&gt;=1,G102="")," ! Norādiet atbildi kolonnā - G",IF(AND(G102="C",L102=""),"! Norādiet atbildi kolonnā - L",IF(AND(G102="D",L102=""),"! Norādiet atbildi kolonnā - L",IF(AND(G102="B",L102=""),"! Norādiet atbildi kolonnā - L",""))))))</f>
        <v/>
      </c>
    </row>
    <row r="103" spans="2:16" ht="30" hidden="1" customHeight="1" outlineLevel="1" x14ac:dyDescent="0.25">
      <c r="B103" s="170" t="str">
        <f>IF(Tāme!B113="","", Tāme!B113)</f>
        <v/>
      </c>
      <c r="C103" s="315" t="str">
        <f>IF(Aprekiniem!$B$24=1,"",IF(Tāme!D113="","",Tāme!D113))</f>
        <v/>
      </c>
      <c r="D103" s="307"/>
      <c r="E103" s="171" t="str">
        <f>IF(Aprekiniem!$B$24=1,"",IF(Tāme!I113="","",Tāme!I113))</f>
        <v/>
      </c>
      <c r="F103" s="150"/>
      <c r="G103" s="162"/>
      <c r="H103" s="307" t="str">
        <f>IF(G103=Aprekiniem!$A$33,Aprekiniem!$B$33,
IF(G103=Aprekiniem!$A$34,Aprekiniem!$B$34,
IF(G103=Aprekiniem!$A$35,Aprekiniem!$B$35,
IF(G103=Aprekiniem!$A$36,Aprekiniem!$B$36,
IF(G103=Aprekiniem!$A$37,Aprekiniem!$B$37,"")))))</f>
        <v/>
      </c>
      <c r="I103" s="307"/>
      <c r="J103" s="307"/>
      <c r="K103" s="308"/>
      <c r="L103" s="163"/>
      <c r="M103" s="155"/>
      <c r="N103" s="167" t="str">
        <f>IF(E103="","",IF(OR(G103="A",G103="E"),E103,
IF(OR(G103="C",G103="D"),E103-L103,
IF(G103="B",IF(E103-(L103*(1/((1+Aprekiniem!$F$10)^5)))&lt;0,0,(E103-(L103*(1/((1+Aprekiniem!$F$10)^5))))),""))))</f>
        <v/>
      </c>
      <c r="O103" s="168" t="str">
        <f t="shared" si="5"/>
        <v/>
      </c>
      <c r="P103" s="184" t="str">
        <f>IF(Aprekiniem!$B$24=1,"",IF(E103="","",IF(AND(E103&gt;=1,G103="")," ! Norādiet atbildi kolonnā - G",IF(AND(G103="C",L103=""),"! Norādiet atbildi kolonnā - L",IF(AND(G103="D",L103=""),"! Norādiet atbildi kolonnā - L",IF(AND(G103="B",L103=""),"! Norādiet atbildi kolonnā - L",""))))))</f>
        <v/>
      </c>
    </row>
    <row r="104" spans="2:16" ht="30" customHeight="1" x14ac:dyDescent="0.25">
      <c r="B104" s="156" t="s">
        <v>92</v>
      </c>
      <c r="C104" s="156"/>
      <c r="D104" s="156"/>
      <c r="E104" s="157">
        <f>E26+E39+E52+E65+E78+E91</f>
        <v>0</v>
      </c>
      <c r="F104" s="150"/>
      <c r="G104" s="150"/>
      <c r="H104" s="150"/>
      <c r="I104" s="150"/>
      <c r="J104" s="150"/>
      <c r="K104" s="150"/>
      <c r="L104" s="150"/>
      <c r="M104" s="154"/>
      <c r="N104" s="158">
        <f>N26+N39+N52+N65+N78+N91</f>
        <v>0</v>
      </c>
      <c r="O104" s="159">
        <f>O26+O39+O52+O65+O78+O91</f>
        <v>0</v>
      </c>
      <c r="P104" s="184"/>
    </row>
    <row r="105" spans="2:16" ht="12.75" customHeight="1" x14ac:dyDescent="0.25">
      <c r="B105" s="150"/>
      <c r="C105" s="150"/>
      <c r="D105" s="150"/>
      <c r="E105" s="150"/>
      <c r="F105" s="150"/>
      <c r="G105" s="150"/>
      <c r="H105" s="150"/>
      <c r="I105" s="150"/>
      <c r="J105" s="150"/>
      <c r="K105" s="150"/>
      <c r="L105" s="150"/>
      <c r="M105" s="154"/>
    </row>
    <row r="106" spans="2:16" x14ac:dyDescent="0.25">
      <c r="B106" s="150"/>
      <c r="C106" s="150"/>
      <c r="D106" s="150"/>
      <c r="E106" s="226" t="str">
        <f>IF(Aprekiniem!$B$24=1,"",IF(E104=N104+O104,"","Kolonnas G un/ vai L ir aizpildītas nepilnīgi - Aprēķinātā kapitāla atlaide var būt noteikta nekorekti"))</f>
        <v/>
      </c>
      <c r="F106" s="150"/>
      <c r="G106" s="150"/>
      <c r="H106" s="150"/>
      <c r="I106" s="150"/>
      <c r="J106" s="150"/>
      <c r="K106" s="150"/>
      <c r="L106" s="150"/>
      <c r="M106" s="154"/>
    </row>
    <row r="107" spans="2:16" x14ac:dyDescent="0.25"/>
    <row r="108" spans="2:16" ht="18" x14ac:dyDescent="0.25">
      <c r="B108" s="227" t="s">
        <v>119</v>
      </c>
      <c r="C108" s="13"/>
      <c r="D108" s="13"/>
      <c r="E108" s="13"/>
      <c r="F108" s="13"/>
      <c r="G108" s="13"/>
      <c r="H108" s="13"/>
      <c r="I108" s="13"/>
      <c r="J108" s="13"/>
      <c r="K108" s="13"/>
      <c r="L108" s="13"/>
      <c r="M108" s="13"/>
      <c r="N108" s="13"/>
      <c r="O108" s="13"/>
    </row>
    <row r="109" spans="2:16" ht="25.5" customHeight="1" x14ac:dyDescent="0.3">
      <c r="B109" s="23"/>
      <c r="C109" s="228" t="s">
        <v>120</v>
      </c>
      <c r="D109" s="224">
        <f>ROUNDDOWN(IF(Aprekiniem!$B$24=1,E6,IF((VLOOKUP(Tāme!E6,Aprekiniem!$A$4:$C$6,3,FALSE)*N104)&gt;E6,E6,VLOOKUP(Tāme!E6,Aprekiniem!A4:C6,3,FALSE)*N104)),2)</f>
        <v>0</v>
      </c>
      <c r="E109" s="24"/>
      <c r="F109" s="24"/>
      <c r="G109" s="25"/>
      <c r="H109" s="28"/>
      <c r="I109" s="24"/>
      <c r="J109" s="305"/>
      <c r="K109" s="305"/>
      <c r="L109" s="24"/>
      <c r="M109" s="24"/>
      <c r="N109" s="24"/>
      <c r="O109" s="24"/>
    </row>
    <row r="110" spans="2:16" x14ac:dyDescent="0.25"/>
    <row r="111" spans="2:16" x14ac:dyDescent="0.25"/>
    <row r="112" spans="2:16" x14ac:dyDescent="0.25">
      <c r="B112" t="str">
        <f>Tāme!B132</f>
        <v>4.versija</v>
      </c>
    </row>
    <row r="113" x14ac:dyDescent="0.25"/>
  </sheetData>
  <sheetProtection algorithmName="SHA-512" hashValue="SepqVQw57ZEwqjMVTzBB6zPGHToL2Fa/NaBRV7QAxUy+bVWnIgLbLcGvRV4f1FFigBB8oO0vyqryHE2QQqewDA==" saltValue="Tk8/zor9A82SIDl4j4GlHA==" spinCount="100000" sheet="1" formatCells="0" formatColumns="0" formatRows="0"/>
  <mergeCells count="178">
    <mergeCell ref="C20:O20"/>
    <mergeCell ref="B91:D91"/>
    <mergeCell ref="C34:D34"/>
    <mergeCell ref="C35:D35"/>
    <mergeCell ref="B4:O4"/>
    <mergeCell ref="C6:D6"/>
    <mergeCell ref="C5:D5"/>
    <mergeCell ref="C7:D7"/>
    <mergeCell ref="N5:O5"/>
    <mergeCell ref="C9:O10"/>
    <mergeCell ref="C13:O13"/>
    <mergeCell ref="H24:L24"/>
    <mergeCell ref="B26:D26"/>
    <mergeCell ref="C33:D33"/>
    <mergeCell ref="C27:D27"/>
    <mergeCell ref="C28:D28"/>
    <mergeCell ref="B24:B25"/>
    <mergeCell ref="H25:K25"/>
    <mergeCell ref="H27:K27"/>
    <mergeCell ref="H28:K28"/>
    <mergeCell ref="H29:K29"/>
    <mergeCell ref="C32:D32"/>
    <mergeCell ref="C36:D36"/>
    <mergeCell ref="C37:D37"/>
    <mergeCell ref="C38:D38"/>
    <mergeCell ref="C40:D40"/>
    <mergeCell ref="C41:D41"/>
    <mergeCell ref="B39:D39"/>
    <mergeCell ref="C64:D64"/>
    <mergeCell ref="C47:D47"/>
    <mergeCell ref="C48:D48"/>
    <mergeCell ref="C49:D49"/>
    <mergeCell ref="C50:D50"/>
    <mergeCell ref="C51:D51"/>
    <mergeCell ref="C42:D42"/>
    <mergeCell ref="C43:D43"/>
    <mergeCell ref="C44:D44"/>
    <mergeCell ref="C45:D45"/>
    <mergeCell ref="C46:D46"/>
    <mergeCell ref="C66:D66"/>
    <mergeCell ref="B52:D52"/>
    <mergeCell ref="B65:D65"/>
    <mergeCell ref="C53:D53"/>
    <mergeCell ref="C54:D54"/>
    <mergeCell ref="C55:D55"/>
    <mergeCell ref="C56:D56"/>
    <mergeCell ref="C57:D57"/>
    <mergeCell ref="C58:D58"/>
    <mergeCell ref="C59:D59"/>
    <mergeCell ref="C60:D60"/>
    <mergeCell ref="C61:D61"/>
    <mergeCell ref="C62:D62"/>
    <mergeCell ref="C63:D63"/>
    <mergeCell ref="C72:D72"/>
    <mergeCell ref="C73:D73"/>
    <mergeCell ref="C74:D74"/>
    <mergeCell ref="C75:D75"/>
    <mergeCell ref="C76:D76"/>
    <mergeCell ref="C67:D67"/>
    <mergeCell ref="C68:D68"/>
    <mergeCell ref="C69:D69"/>
    <mergeCell ref="C70:D70"/>
    <mergeCell ref="C71:D71"/>
    <mergeCell ref="C88:D88"/>
    <mergeCell ref="C89:D89"/>
    <mergeCell ref="C80:D80"/>
    <mergeCell ref="C81:D81"/>
    <mergeCell ref="C82:D82"/>
    <mergeCell ref="C83:D83"/>
    <mergeCell ref="C84:D84"/>
    <mergeCell ref="C77:D77"/>
    <mergeCell ref="C79:D79"/>
    <mergeCell ref="B78:D78"/>
    <mergeCell ref="H50:K50"/>
    <mergeCell ref="H51:K51"/>
    <mergeCell ref="G24:G25"/>
    <mergeCell ref="E24:E25"/>
    <mergeCell ref="C24:D25"/>
    <mergeCell ref="C101:D101"/>
    <mergeCell ref="C102:D102"/>
    <mergeCell ref="C103:D103"/>
    <mergeCell ref="C96:D96"/>
    <mergeCell ref="C97:D97"/>
    <mergeCell ref="C98:D98"/>
    <mergeCell ref="C99:D99"/>
    <mergeCell ref="C100:D100"/>
    <mergeCell ref="C90:D90"/>
    <mergeCell ref="C92:D92"/>
    <mergeCell ref="C93:D93"/>
    <mergeCell ref="C94:D94"/>
    <mergeCell ref="C95:D95"/>
    <mergeCell ref="C85:D85"/>
    <mergeCell ref="C86:D86"/>
    <mergeCell ref="C29:D29"/>
    <mergeCell ref="C30:D30"/>
    <mergeCell ref="C31:D31"/>
    <mergeCell ref="C87:D87"/>
    <mergeCell ref="H38:K38"/>
    <mergeCell ref="H30:K30"/>
    <mergeCell ref="H31:K31"/>
    <mergeCell ref="H32:K32"/>
    <mergeCell ref="H33:K33"/>
    <mergeCell ref="H34:K34"/>
    <mergeCell ref="H47:K47"/>
    <mergeCell ref="H48:K48"/>
    <mergeCell ref="H49:K49"/>
    <mergeCell ref="H2:O2"/>
    <mergeCell ref="H103:K103"/>
    <mergeCell ref="N24:N25"/>
    <mergeCell ref="H98:K98"/>
    <mergeCell ref="H99:K99"/>
    <mergeCell ref="H100:K100"/>
    <mergeCell ref="H101:K101"/>
    <mergeCell ref="H102:K102"/>
    <mergeCell ref="H93:K93"/>
    <mergeCell ref="H94:K94"/>
    <mergeCell ref="H95:K95"/>
    <mergeCell ref="H96:K96"/>
    <mergeCell ref="H97:K97"/>
    <mergeCell ref="H88:K88"/>
    <mergeCell ref="H89:K89"/>
    <mergeCell ref="H90:K90"/>
    <mergeCell ref="H91:K91"/>
    <mergeCell ref="H92:K92"/>
    <mergeCell ref="H83:K83"/>
    <mergeCell ref="H59:K59"/>
    <mergeCell ref="H60:K60"/>
    <mergeCell ref="H61:K61"/>
    <mergeCell ref="H42:K42"/>
    <mergeCell ref="H43:K43"/>
    <mergeCell ref="B15:O15"/>
    <mergeCell ref="B16:O16"/>
    <mergeCell ref="B17:O17"/>
    <mergeCell ref="B18:O18"/>
    <mergeCell ref="B19:O19"/>
    <mergeCell ref="H68:K68"/>
    <mergeCell ref="H69:K69"/>
    <mergeCell ref="H70:K70"/>
    <mergeCell ref="H66:K66"/>
    <mergeCell ref="H67:K67"/>
    <mergeCell ref="H64:K64"/>
    <mergeCell ref="H65:K65"/>
    <mergeCell ref="H53:K53"/>
    <mergeCell ref="H44:K44"/>
    <mergeCell ref="H45:K45"/>
    <mergeCell ref="H46:K46"/>
    <mergeCell ref="H55:K55"/>
    <mergeCell ref="H56:K56"/>
    <mergeCell ref="H57:K57"/>
    <mergeCell ref="H58:K58"/>
    <mergeCell ref="H39:K39"/>
    <mergeCell ref="H40:K40"/>
    <mergeCell ref="H41:K41"/>
    <mergeCell ref="H52:K52"/>
    <mergeCell ref="J109:K109"/>
    <mergeCell ref="O24:O25"/>
    <mergeCell ref="H74:K74"/>
    <mergeCell ref="H75:K75"/>
    <mergeCell ref="H87:K87"/>
    <mergeCell ref="H78:K78"/>
    <mergeCell ref="H79:K79"/>
    <mergeCell ref="H80:K80"/>
    <mergeCell ref="H81:K81"/>
    <mergeCell ref="H82:K82"/>
    <mergeCell ref="H84:K84"/>
    <mergeCell ref="H85:K85"/>
    <mergeCell ref="H86:K86"/>
    <mergeCell ref="H62:K62"/>
    <mergeCell ref="H63:K63"/>
    <mergeCell ref="H54:K54"/>
    <mergeCell ref="H76:K76"/>
    <mergeCell ref="H77:K77"/>
    <mergeCell ref="H71:K71"/>
    <mergeCell ref="H72:K72"/>
    <mergeCell ref="H73:K73"/>
    <mergeCell ref="H35:K35"/>
    <mergeCell ref="H36:K36"/>
    <mergeCell ref="H37:K37"/>
  </mergeCells>
  <conditionalFormatting sqref="C9:O10">
    <cfRule type="containsText" dxfId="19" priority="4" operator="containsText" text="NAV jāaizpilda">
      <formula>NOT(ISERROR(SEARCH("NAV jāaizpilda",C9)))</formula>
    </cfRule>
  </conditionalFormatting>
  <conditionalFormatting sqref="L27:L103">
    <cfRule type="expression" dxfId="18" priority="10">
      <formula>G27="E"</formula>
    </cfRule>
    <cfRule type="expression" dxfId="17" priority="11">
      <formula>G27="A"</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 id="{8CEE9AA4-1D0F-4CA6-AFE8-AB3C0E665AE3}">
            <xm:f>Aprekiniem!$B$24=1</xm:f>
            <x14:dxf>
              <font>
                <color theme="0" tint="-0.14996795556505021"/>
              </font>
              <fill>
                <patternFill>
                  <bgColor theme="0" tint="-4.9989318521683403E-2"/>
                </patternFill>
              </fill>
            </x14:dxf>
          </x14:cfRule>
          <xm:sqref>B91</xm:sqref>
        </x14:conditionalFormatting>
        <x14:conditionalFormatting xmlns:xm="http://schemas.microsoft.com/office/excel/2006/main">
          <x14:cfRule type="expression" priority="2" id="{8A896AFE-1273-48CE-9109-DE86E818204B}">
            <xm:f>Aprekiniem!$B$24=1</xm:f>
            <x14:dxf>
              <font>
                <color theme="0" tint="-0.14996795556505021"/>
              </font>
              <border>
                <left style="hair">
                  <color theme="0" tint="-0.14996795556505021"/>
                </left>
                <right style="hair">
                  <color theme="0" tint="-0.14996795556505021"/>
                </right>
                <top style="hair">
                  <color theme="0" tint="-0.14996795556505021"/>
                </top>
                <bottom style="hair">
                  <color theme="0" tint="-0.14996795556505021"/>
                </bottom>
                <vertical/>
                <horizontal/>
              </border>
            </x14:dxf>
          </x14:cfRule>
          <xm:sqref>B24:E77 G24:L93 N24:O104 B78 E78 B79:E90 B91 E91 G92:K103 B92:E104 L94:L103</xm:sqref>
        </x14:conditionalFormatting>
        <x14:conditionalFormatting xmlns:xm="http://schemas.microsoft.com/office/excel/2006/main">
          <x14:cfRule type="expression" priority="5" id="{F2874E73-745F-4622-BD98-85978DCBD383}">
            <xm:f>Aprekiniem!$B$24=1</xm:f>
            <x14:dxf>
              <font>
                <color theme="0" tint="-0.14996795556505021"/>
              </font>
              <fill>
                <patternFill>
                  <bgColor theme="0" tint="-4.9989318521683403E-2"/>
                </patternFill>
              </fill>
            </x14:dxf>
          </x14:cfRule>
          <xm:sqref>B12:O12 B24:O77 B78 E78:O78 B79:O90 E91:O91 B92:O104</xm:sqref>
        </x14:conditionalFormatting>
        <x14:conditionalFormatting xmlns:xm="http://schemas.microsoft.com/office/excel/2006/main">
          <x14:cfRule type="expression" priority="9" id="{7ACADE47-DAE8-45C6-B616-78920B7E1135}">
            <xm:f>Aprekiniem!$B$24=1</xm:f>
            <x14:dxf>
              <font>
                <color theme="0" tint="-0.14996795556505021"/>
              </font>
            </x14:dxf>
          </x14:cfRule>
          <xm:sqref>B13:O14 B15:B20 B21:O77 B78 E78:O78 B79:O90 B91 E91:O91 B92:O107 B109:C109 E109:O109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4C32FE54-AF0C-4681-AD62-D807CB88F541}">
          <x14:formula1>
            <xm:f>Aprekiniem!$A$15:$A$18</xm:f>
          </x14:formula1>
          <xm:sqref>G65</xm:sqref>
        </x14:dataValidation>
        <x14:dataValidation type="list" allowBlank="1" showInputMessage="1" showErrorMessage="1" xr:uid="{32916FA5-42FF-468E-B43B-05618294896F}">
          <x14:formula1>
            <xm:f>Aprekiniem!$A$15:$A$19</xm:f>
          </x14:formula1>
          <xm:sqref>G27:G38 G40:G51 G53:G64 G66:G77 G92:G103 G79:G90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23716-4BFF-444A-9694-7E71EF7978E1}">
  <sheetPr>
    <tabColor theme="8" tint="0.79998168889431442"/>
    <outlinePr summaryBelow="0" summaryRight="0"/>
    <pageSetUpPr fitToPage="1"/>
  </sheetPr>
  <dimension ref="A1:S136"/>
  <sheetViews>
    <sheetView showGridLines="0" topLeftCell="A38" zoomScale="80" zoomScaleNormal="80" workbookViewId="0">
      <selection activeCell="F51" sqref="F51"/>
    </sheetView>
  </sheetViews>
  <sheetFormatPr defaultColWidth="0" defaultRowHeight="16.5" customHeight="1" zeroHeight="1" outlineLevelRow="1" x14ac:dyDescent="0.3"/>
  <cols>
    <col min="1" max="1" width="3.42578125" style="1" customWidth="1"/>
    <col min="2" max="2" width="4.5703125" style="1" customWidth="1"/>
    <col min="3" max="3" width="78.140625" style="1" customWidth="1"/>
    <col min="4" max="4" width="16.140625" style="1" customWidth="1"/>
    <col min="5" max="5" width="1.42578125" style="1" customWidth="1"/>
    <col min="6" max="6" width="14.85546875" style="1" customWidth="1"/>
    <col min="7" max="10" width="14" style="1" customWidth="1"/>
    <col min="11" max="11" width="14" style="221" customWidth="1"/>
    <col min="12" max="12" width="1.42578125" style="1" customWidth="1"/>
    <col min="13" max="17" width="14" style="1" customWidth="1"/>
    <col min="18" max="18" width="2.85546875" style="1" customWidth="1"/>
    <col min="19" max="19" width="3.42578125" style="1" customWidth="1"/>
    <col min="20" max="16384" width="9.140625" style="1" hidden="1"/>
  </cols>
  <sheetData>
    <row r="1" spans="1:19" x14ac:dyDescent="0.3">
      <c r="A1" s="5"/>
      <c r="B1" s="5"/>
      <c r="C1" s="5"/>
      <c r="D1" s="5"/>
      <c r="E1" s="5"/>
      <c r="F1" s="5"/>
      <c r="G1" s="5"/>
      <c r="H1" s="5"/>
      <c r="I1" s="5"/>
      <c r="J1" s="5"/>
      <c r="K1" s="186"/>
      <c r="L1" s="5"/>
      <c r="M1" s="5"/>
      <c r="N1" s="5"/>
      <c r="O1" s="5"/>
      <c r="P1" s="5"/>
      <c r="Q1" s="5"/>
      <c r="R1" s="5"/>
      <c r="S1" s="5"/>
    </row>
    <row r="2" spans="1:19" ht="71.25" customHeight="1" x14ac:dyDescent="0.3">
      <c r="A2" s="5"/>
      <c r="B2" s="5"/>
      <c r="C2" s="5"/>
      <c r="D2" s="5"/>
      <c r="E2" s="5"/>
      <c r="F2" s="5"/>
      <c r="G2" s="5"/>
      <c r="H2" s="289" t="s">
        <v>139</v>
      </c>
      <c r="I2" s="289"/>
      <c r="J2" s="289"/>
      <c r="K2" s="289"/>
      <c r="L2" s="289"/>
      <c r="M2" s="289"/>
      <c r="N2" s="289"/>
      <c r="O2" s="289"/>
      <c r="P2" s="289"/>
      <c r="Q2" s="289"/>
      <c r="R2" s="289"/>
      <c r="S2" s="5"/>
    </row>
    <row r="3" spans="1:19" ht="20.25" customHeight="1" x14ac:dyDescent="0.3">
      <c r="A3" s="5"/>
      <c r="B3" s="5"/>
      <c r="C3" s="187"/>
      <c r="D3" s="5"/>
      <c r="E3" s="5"/>
      <c r="F3" s="5"/>
      <c r="G3" s="5"/>
      <c r="H3" s="188"/>
      <c r="I3" s="188"/>
      <c r="J3" s="188"/>
      <c r="K3" s="188"/>
      <c r="L3" s="188"/>
      <c r="M3" s="188"/>
      <c r="N3" s="188"/>
      <c r="O3" s="188"/>
      <c r="P3" s="188"/>
      <c r="Q3" s="188"/>
      <c r="R3" s="188"/>
      <c r="S3" s="5"/>
    </row>
    <row r="4" spans="1:19" s="18" customFormat="1" ht="20.25" customHeight="1" x14ac:dyDescent="0.25">
      <c r="A4" s="20"/>
      <c r="B4" s="13" t="s">
        <v>55</v>
      </c>
      <c r="C4" s="13"/>
      <c r="D4" s="14"/>
      <c r="E4" s="14"/>
      <c r="F4" s="14"/>
      <c r="G4" s="14"/>
      <c r="H4" s="14"/>
      <c r="I4" s="14"/>
      <c r="J4" s="14"/>
      <c r="K4" s="14"/>
      <c r="L4" s="14"/>
      <c r="M4" s="14"/>
      <c r="N4" s="14"/>
      <c r="O4" s="14"/>
      <c r="P4" s="14"/>
      <c r="Q4" s="14"/>
      <c r="R4" s="14"/>
    </row>
    <row r="5" spans="1:19" s="18" customFormat="1" ht="29.25" customHeight="1" x14ac:dyDescent="0.25">
      <c r="A5" s="20"/>
      <c r="B5" s="337" t="s">
        <v>126</v>
      </c>
      <c r="C5" s="337"/>
      <c r="D5" s="337"/>
      <c r="E5" s="337"/>
      <c r="F5" s="337"/>
      <c r="G5" s="337"/>
      <c r="H5" s="337"/>
      <c r="I5" s="337"/>
      <c r="J5" s="337"/>
      <c r="K5" s="337"/>
      <c r="L5" s="337"/>
      <c r="M5" s="337"/>
      <c r="N5" s="337"/>
      <c r="O5" s="337"/>
      <c r="P5" s="337"/>
      <c r="Q5" s="337"/>
      <c r="R5" s="337"/>
      <c r="S5" s="20"/>
    </row>
    <row r="6" spans="1:19" s="18" customFormat="1" ht="16.5" customHeight="1" x14ac:dyDescent="0.2">
      <c r="A6" s="20"/>
      <c r="B6" s="20"/>
      <c r="C6" s="189" t="str">
        <f>IF(Aprekiniem!B24=1,"",IF('Atbalsta noteikšana'!E104='Atbalsta noteikšana'!N104+'Atbalsta noteikšana'!O104,"","!!! Pirms aizpildiet šo darba lapu, aizpildiet pilnībā darba lapu- Atbalsta noteikšana! (nepieciešams atbildēt uz papildus jautājumiem)"))</f>
        <v/>
      </c>
      <c r="D6" s="187"/>
      <c r="E6" s="187"/>
      <c r="F6" s="187"/>
      <c r="G6" s="187"/>
      <c r="H6" s="187"/>
      <c r="I6" s="187"/>
      <c r="J6" s="187"/>
      <c r="K6" s="187"/>
      <c r="L6" s="187"/>
      <c r="M6" s="187"/>
      <c r="N6" s="187"/>
      <c r="O6" s="187"/>
      <c r="P6" s="187"/>
      <c r="Q6" s="187"/>
      <c r="R6" s="190"/>
      <c r="S6" s="20"/>
    </row>
    <row r="7" spans="1:19" s="18" customFormat="1" ht="9" customHeight="1" x14ac:dyDescent="0.25">
      <c r="A7" s="20"/>
      <c r="B7" s="20"/>
      <c r="C7" s="191"/>
      <c r="D7" s="187"/>
      <c r="E7" s="187"/>
      <c r="F7" s="187"/>
      <c r="G7" s="187"/>
      <c r="H7" s="187"/>
      <c r="I7" s="187"/>
      <c r="J7" s="187"/>
      <c r="K7" s="187"/>
      <c r="L7" s="187"/>
      <c r="M7" s="187"/>
      <c r="N7" s="187"/>
      <c r="O7" s="187"/>
      <c r="P7" s="187"/>
      <c r="Q7" s="187"/>
      <c r="R7" s="190"/>
      <c r="S7" s="20"/>
    </row>
    <row r="8" spans="1:19" s="18" customFormat="1" ht="16.5" customHeight="1" x14ac:dyDescent="0.25">
      <c r="A8" s="20"/>
      <c r="B8" s="338" t="s">
        <v>121</v>
      </c>
      <c r="C8" s="338"/>
      <c r="D8" s="338"/>
      <c r="E8" s="338"/>
      <c r="F8" s="338"/>
      <c r="G8" s="338"/>
      <c r="H8" s="338"/>
      <c r="I8" s="338"/>
      <c r="J8" s="338"/>
      <c r="K8" s="338"/>
      <c r="L8" s="338"/>
      <c r="M8" s="338"/>
      <c r="N8" s="338"/>
      <c r="O8" s="338"/>
      <c r="P8" s="338"/>
      <c r="Q8" s="338"/>
      <c r="R8" s="338"/>
      <c r="S8" s="20"/>
    </row>
    <row r="9" spans="1:19" x14ac:dyDescent="0.3">
      <c r="A9" s="5"/>
      <c r="B9" s="336" t="s">
        <v>34</v>
      </c>
      <c r="C9" s="336"/>
      <c r="D9" s="335" t="s">
        <v>84</v>
      </c>
      <c r="E9" s="24"/>
      <c r="F9" s="335" t="s">
        <v>82</v>
      </c>
      <c r="G9" s="290" t="s">
        <v>46</v>
      </c>
      <c r="H9" s="290"/>
      <c r="I9" s="290"/>
      <c r="J9" s="290"/>
      <c r="K9" s="192"/>
      <c r="L9" s="190"/>
      <c r="M9" s="335" t="s">
        <v>83</v>
      </c>
      <c r="N9" s="290" t="s">
        <v>48</v>
      </c>
      <c r="O9" s="290"/>
      <c r="P9" s="290"/>
      <c r="Q9" s="51"/>
      <c r="R9" s="190"/>
      <c r="S9" s="5"/>
    </row>
    <row r="10" spans="1:19" ht="78.75" x14ac:dyDescent="0.3">
      <c r="A10" s="5"/>
      <c r="B10" s="336"/>
      <c r="C10" s="336"/>
      <c r="D10" s="336"/>
      <c r="E10" s="5"/>
      <c r="F10" s="335"/>
      <c r="G10" s="55" t="s">
        <v>49</v>
      </c>
      <c r="H10" s="55" t="s">
        <v>50</v>
      </c>
      <c r="I10" s="55" t="s">
        <v>51</v>
      </c>
      <c r="J10" s="55" t="s">
        <v>47</v>
      </c>
      <c r="K10" s="193" t="s">
        <v>37</v>
      </c>
      <c r="L10" s="190"/>
      <c r="M10" s="335"/>
      <c r="N10" s="55" t="s">
        <v>49</v>
      </c>
      <c r="O10" s="55" t="s">
        <v>50</v>
      </c>
      <c r="P10" s="55" t="s">
        <v>51</v>
      </c>
      <c r="Q10" s="194" t="s">
        <v>37</v>
      </c>
      <c r="R10" s="190"/>
      <c r="S10" s="5"/>
    </row>
    <row r="11" spans="1:19" s="147" customFormat="1" ht="15" customHeight="1" x14ac:dyDescent="0.3">
      <c r="A11" s="5"/>
      <c r="B11" s="195"/>
      <c r="C11" s="195"/>
      <c r="E11" s="5"/>
      <c r="F11" s="344" t="str">
        <f>IF(K90&gt;0,"Lūdzu norādiet kā tiks finansētas attiecināmās izmaksas!","")</f>
        <v/>
      </c>
      <c r="G11" s="344"/>
      <c r="H11" s="344"/>
      <c r="I11" s="344"/>
      <c r="J11" s="344"/>
      <c r="K11" s="344"/>
      <c r="L11" s="190"/>
      <c r="M11" s="344" t="str">
        <f>IF(Q90&gt;0,"Lūdzu norādiet kā tiks finansētas neattiecināmās izmaksas!","")</f>
        <v/>
      </c>
      <c r="N11" s="344"/>
      <c r="O11" s="344"/>
      <c r="P11" s="344"/>
      <c r="Q11" s="344"/>
      <c r="R11" s="190"/>
      <c r="S11" s="5"/>
    </row>
    <row r="12" spans="1:19" ht="28.5" customHeight="1" x14ac:dyDescent="0.3">
      <c r="A12" s="5"/>
      <c r="B12" s="341" t="str">
        <f>'Atbalsta noteikšana'!B26</f>
        <v>I. SAULES ENERĢIJU IZMANTOJOŠO ELEKTROENERĢIJU RAŽOJOŠO TEHNOLOĢIJU IEGĀDE UN UZSTĀDĪŠANA, AR UZSTĀDĪŠANU SAISTĪTĀS BŪVNIECĪBAS IZMAKSAS, tajā skaitā autoruzraudzība un būvuzraudzība</v>
      </c>
      <c r="C12" s="342"/>
      <c r="D12" s="196">
        <f>SUM(D13:D24)</f>
        <v>0</v>
      </c>
      <c r="E12" s="5"/>
      <c r="F12" s="196">
        <f t="shared" ref="F12:K12" si="0">SUM(F13:F24)</f>
        <v>0</v>
      </c>
      <c r="G12" s="196">
        <f t="shared" si="0"/>
        <v>0</v>
      </c>
      <c r="H12" s="196">
        <f t="shared" si="0"/>
        <v>0</v>
      </c>
      <c r="I12" s="196">
        <f t="shared" si="0"/>
        <v>0</v>
      </c>
      <c r="J12" s="196">
        <f t="shared" si="0"/>
        <v>0</v>
      </c>
      <c r="K12" s="196">
        <f t="shared" si="0"/>
        <v>0</v>
      </c>
      <c r="L12" s="190"/>
      <c r="M12" s="196">
        <f>SUM(M13:M24)</f>
        <v>100</v>
      </c>
      <c r="N12" s="196">
        <f>SUM(N13:N24)</f>
        <v>100</v>
      </c>
      <c r="O12" s="196">
        <f>SUM(O13:O24)</f>
        <v>0</v>
      </c>
      <c r="P12" s="196">
        <f>SUM(P13:P24)</f>
        <v>0</v>
      </c>
      <c r="Q12" s="196">
        <f>SUM(Q13:Q24)</f>
        <v>0</v>
      </c>
      <c r="R12" s="190"/>
      <c r="S12" s="5"/>
    </row>
    <row r="13" spans="1:19" ht="14.25" customHeight="1" x14ac:dyDescent="0.3">
      <c r="A13" s="5"/>
      <c r="B13" s="197" t="str">
        <f>IF(Tāme!B14="","",Tāme!B14)</f>
        <v/>
      </c>
      <c r="C13" s="197" t="str">
        <f>IF(Tāme!D14="","",Tāme!D14)</f>
        <v/>
      </c>
      <c r="D13" s="198" t="str">
        <f>Tāme!L14</f>
        <v/>
      </c>
      <c r="E13" s="5"/>
      <c r="F13" s="199" t="str">
        <f>IF(Aprekiniem!$B$24=1,Tāme!I14,'Atbalsta noteikšana'!N27)</f>
        <v/>
      </c>
      <c r="G13" s="96"/>
      <c r="H13" s="96"/>
      <c r="I13" s="97"/>
      <c r="J13" s="97"/>
      <c r="K13" s="200">
        <f>IF(F13="",0,F13-SUM(G13:J13))</f>
        <v>0</v>
      </c>
      <c r="L13" s="190"/>
      <c r="M13" s="201">
        <v>100</v>
      </c>
      <c r="N13" s="96">
        <v>100</v>
      </c>
      <c r="O13" s="96"/>
      <c r="P13" s="97"/>
      <c r="Q13" s="202">
        <f>IF(M13="",0,M13-SUM(N13:P13))</f>
        <v>0</v>
      </c>
      <c r="R13" s="190"/>
      <c r="S13" s="5"/>
    </row>
    <row r="14" spans="1:19" x14ac:dyDescent="0.3">
      <c r="A14" s="5"/>
      <c r="B14" s="197" t="str">
        <f>IF(Tāme!B15="","",Tāme!B15)</f>
        <v/>
      </c>
      <c r="C14" s="197" t="str">
        <f>IF(Tāme!D15="","",Tāme!D15)</f>
        <v/>
      </c>
      <c r="D14" s="198" t="str">
        <f>Tāme!L15</f>
        <v/>
      </c>
      <c r="E14" s="5"/>
      <c r="F14" s="199" t="str">
        <f>IF(Aprekiniem!$B$24=1,Tāme!I15,'Atbalsta noteikšana'!N28)</f>
        <v/>
      </c>
      <c r="G14" s="96"/>
      <c r="H14" s="96"/>
      <c r="I14" s="97"/>
      <c r="J14" s="97"/>
      <c r="K14" s="200">
        <f>IF(F14="",0,F14-SUM(G14:J14))</f>
        <v>0</v>
      </c>
      <c r="L14" s="190"/>
      <c r="M14" s="201" t="str">
        <f>IFERROR(IF(Aprekiniem!$B$24=1,Tāme!K15,(Tāme!K15+'Atbalsta noteikšana'!O28)),"")</f>
        <v/>
      </c>
      <c r="N14" s="96" t="str">
        <f t="shared" ref="N14:N24" si="1">M14</f>
        <v/>
      </c>
      <c r="O14" s="96"/>
      <c r="P14" s="97"/>
      <c r="Q14" s="202">
        <f t="shared" ref="Q14:Q24" si="2">IF(M14="",0,M14-SUM(N14:P14))</f>
        <v>0</v>
      </c>
      <c r="R14" s="190"/>
      <c r="S14" s="5"/>
    </row>
    <row r="15" spans="1:19" outlineLevel="1" x14ac:dyDescent="0.3">
      <c r="A15" s="5"/>
      <c r="B15" s="197" t="str">
        <f>IF(Tāme!B16="","",Tāme!B16)</f>
        <v/>
      </c>
      <c r="C15" s="197" t="str">
        <f>IF(Tāme!D16="","",Tāme!D16)</f>
        <v/>
      </c>
      <c r="D15" s="198" t="str">
        <f>Tāme!L16</f>
        <v/>
      </c>
      <c r="E15" s="5"/>
      <c r="F15" s="199" t="str">
        <f>IF(Aprekiniem!$B$24=1,Tāme!I16,'Atbalsta noteikšana'!N29)</f>
        <v/>
      </c>
      <c r="G15" s="96"/>
      <c r="H15" s="96"/>
      <c r="I15" s="97"/>
      <c r="J15" s="97"/>
      <c r="K15" s="200">
        <f t="shared" ref="K15:K24" si="3">IF(F15="",0,F15-SUM(G15:J15))</f>
        <v>0</v>
      </c>
      <c r="L15" s="190"/>
      <c r="M15" s="201" t="str">
        <f>IFERROR(IF(Aprekiniem!$B$24=1,Tāme!K16,(Tāme!K16+'Atbalsta noteikšana'!O29)),"")</f>
        <v/>
      </c>
      <c r="N15" s="96" t="str">
        <f t="shared" si="1"/>
        <v/>
      </c>
      <c r="O15" s="96"/>
      <c r="P15" s="97"/>
      <c r="Q15" s="202">
        <f t="shared" si="2"/>
        <v>0</v>
      </c>
      <c r="R15" s="190"/>
      <c r="S15" s="5"/>
    </row>
    <row r="16" spans="1:19" outlineLevel="1" x14ac:dyDescent="0.3">
      <c r="A16" s="5"/>
      <c r="B16" s="197" t="str">
        <f>IF(Tāme!B17="","",Tāme!B17)</f>
        <v/>
      </c>
      <c r="C16" s="197" t="str">
        <f>IF(Tāme!D17="","",Tāme!D17)</f>
        <v/>
      </c>
      <c r="D16" s="198" t="str">
        <f>Tāme!L17</f>
        <v/>
      </c>
      <c r="E16" s="5"/>
      <c r="F16" s="199" t="str">
        <f>IF(Aprekiniem!$B$24=1,Tāme!I17,'Atbalsta noteikšana'!N30)</f>
        <v/>
      </c>
      <c r="G16" s="96"/>
      <c r="H16" s="96"/>
      <c r="I16" s="97"/>
      <c r="J16" s="97"/>
      <c r="K16" s="200">
        <f t="shared" si="3"/>
        <v>0</v>
      </c>
      <c r="L16" s="190"/>
      <c r="M16" s="201" t="str">
        <f>IFERROR(IF(Aprekiniem!$B$24=1,Tāme!K17,(Tāme!K17+'Atbalsta noteikšana'!O30)),"")</f>
        <v/>
      </c>
      <c r="N16" s="96" t="str">
        <f t="shared" si="1"/>
        <v/>
      </c>
      <c r="O16" s="96"/>
      <c r="P16" s="97"/>
      <c r="Q16" s="202">
        <f t="shared" si="2"/>
        <v>0</v>
      </c>
      <c r="R16" s="190"/>
      <c r="S16" s="5"/>
    </row>
    <row r="17" spans="1:19" outlineLevel="1" x14ac:dyDescent="0.3">
      <c r="A17" s="5"/>
      <c r="B17" s="197" t="str">
        <f>IF(Tāme!B18="","",Tāme!B18)</f>
        <v/>
      </c>
      <c r="C17" s="197" t="str">
        <f>IF(Tāme!D18="","",Tāme!D18)</f>
        <v/>
      </c>
      <c r="D17" s="198" t="str">
        <f>Tāme!L18</f>
        <v/>
      </c>
      <c r="E17" s="5"/>
      <c r="F17" s="199" t="str">
        <f>IF(Aprekiniem!$B$24=1,Tāme!I18,'Atbalsta noteikšana'!N31)</f>
        <v/>
      </c>
      <c r="G17" s="96"/>
      <c r="H17" s="96"/>
      <c r="I17" s="97"/>
      <c r="J17" s="97"/>
      <c r="K17" s="200">
        <f t="shared" si="3"/>
        <v>0</v>
      </c>
      <c r="L17" s="190"/>
      <c r="M17" s="201" t="str">
        <f>IFERROR(IF(Aprekiniem!$B$24=1,Tāme!K18,(Tāme!K18+'Atbalsta noteikšana'!O31)),"")</f>
        <v/>
      </c>
      <c r="N17" s="96" t="str">
        <f t="shared" si="1"/>
        <v/>
      </c>
      <c r="O17" s="96"/>
      <c r="P17" s="97"/>
      <c r="Q17" s="202">
        <f t="shared" si="2"/>
        <v>0</v>
      </c>
      <c r="R17" s="190"/>
      <c r="S17" s="5"/>
    </row>
    <row r="18" spans="1:19" outlineLevel="1" x14ac:dyDescent="0.3">
      <c r="A18" s="5"/>
      <c r="B18" s="197" t="str">
        <f>IF(Tāme!B19="","",Tāme!B19)</f>
        <v/>
      </c>
      <c r="C18" s="197" t="str">
        <f>IF(Tāme!D19="","",Tāme!D19)</f>
        <v/>
      </c>
      <c r="D18" s="198" t="str">
        <f>Tāme!L19</f>
        <v/>
      </c>
      <c r="E18" s="5"/>
      <c r="F18" s="199" t="str">
        <f>IF(Aprekiniem!$B$24=1,Tāme!I19,'Atbalsta noteikšana'!N32)</f>
        <v/>
      </c>
      <c r="G18" s="96"/>
      <c r="H18" s="96"/>
      <c r="I18" s="97"/>
      <c r="J18" s="97"/>
      <c r="K18" s="200">
        <f t="shared" si="3"/>
        <v>0</v>
      </c>
      <c r="L18" s="190"/>
      <c r="M18" s="201" t="str">
        <f>IFERROR(IF(Aprekiniem!$B$24=1,Tāme!K19,(Tāme!K19+'Atbalsta noteikšana'!O32)),"")</f>
        <v/>
      </c>
      <c r="N18" s="96" t="str">
        <f t="shared" si="1"/>
        <v/>
      </c>
      <c r="O18" s="96"/>
      <c r="P18" s="97"/>
      <c r="Q18" s="202">
        <f t="shared" si="2"/>
        <v>0</v>
      </c>
      <c r="R18" s="190"/>
      <c r="S18" s="5"/>
    </row>
    <row r="19" spans="1:19" outlineLevel="1" x14ac:dyDescent="0.3">
      <c r="A19" s="5"/>
      <c r="B19" s="197" t="str">
        <f>IF(Tāme!B20="","",Tāme!B20)</f>
        <v/>
      </c>
      <c r="C19" s="197" t="str">
        <f>IF(Tāme!D20="","",Tāme!D20)</f>
        <v/>
      </c>
      <c r="D19" s="198" t="str">
        <f>Tāme!L20</f>
        <v/>
      </c>
      <c r="E19" s="5"/>
      <c r="F19" s="199" t="str">
        <f>IF(Aprekiniem!$B$24=1,Tāme!I20,'Atbalsta noteikšana'!N33)</f>
        <v/>
      </c>
      <c r="G19" s="96"/>
      <c r="H19" s="96"/>
      <c r="I19" s="97"/>
      <c r="J19" s="97"/>
      <c r="K19" s="200">
        <f t="shared" si="3"/>
        <v>0</v>
      </c>
      <c r="L19" s="190"/>
      <c r="M19" s="201" t="str">
        <f>IFERROR(IF(Aprekiniem!$B$24=1,Tāme!K20,(Tāme!K20+'Atbalsta noteikšana'!O33)),"")</f>
        <v/>
      </c>
      <c r="N19" s="96" t="str">
        <f t="shared" si="1"/>
        <v/>
      </c>
      <c r="O19" s="96"/>
      <c r="P19" s="97"/>
      <c r="Q19" s="202">
        <f t="shared" si="2"/>
        <v>0</v>
      </c>
      <c r="R19" s="190"/>
      <c r="S19" s="5"/>
    </row>
    <row r="20" spans="1:19" outlineLevel="1" x14ac:dyDescent="0.3">
      <c r="A20" s="5"/>
      <c r="B20" s="197" t="str">
        <f>IF(Tāme!B21="","",Tāme!B21)</f>
        <v/>
      </c>
      <c r="C20" s="197" t="str">
        <f>IF(Tāme!D21="","",Tāme!D21)</f>
        <v/>
      </c>
      <c r="D20" s="198" t="str">
        <f>Tāme!L21</f>
        <v/>
      </c>
      <c r="E20" s="5"/>
      <c r="F20" s="199" t="str">
        <f>IF(Aprekiniem!$B$24=1,Tāme!I21,'Atbalsta noteikšana'!N34)</f>
        <v/>
      </c>
      <c r="G20" s="96"/>
      <c r="H20" s="96"/>
      <c r="I20" s="97"/>
      <c r="J20" s="97"/>
      <c r="K20" s="200">
        <f t="shared" si="3"/>
        <v>0</v>
      </c>
      <c r="L20" s="190"/>
      <c r="M20" s="201" t="str">
        <f>IFERROR(IF(Aprekiniem!$B$24=1,Tāme!K21,(Tāme!K21+'Atbalsta noteikšana'!O34)),"")</f>
        <v/>
      </c>
      <c r="N20" s="96" t="str">
        <f t="shared" si="1"/>
        <v/>
      </c>
      <c r="O20" s="96"/>
      <c r="P20" s="97"/>
      <c r="Q20" s="202">
        <f t="shared" si="2"/>
        <v>0</v>
      </c>
      <c r="R20" s="190"/>
      <c r="S20" s="5"/>
    </row>
    <row r="21" spans="1:19" outlineLevel="1" x14ac:dyDescent="0.3">
      <c r="A21" s="5"/>
      <c r="B21" s="197" t="str">
        <f>IF(Tāme!B22="","",Tāme!B22)</f>
        <v/>
      </c>
      <c r="C21" s="197" t="str">
        <f>IF(Tāme!D22="","",Tāme!D22)</f>
        <v/>
      </c>
      <c r="D21" s="198" t="str">
        <f>Tāme!L22</f>
        <v/>
      </c>
      <c r="E21" s="5"/>
      <c r="F21" s="199" t="str">
        <f>IF(Aprekiniem!$B$24=1,Tāme!I22,'Atbalsta noteikšana'!N35)</f>
        <v/>
      </c>
      <c r="G21" s="96"/>
      <c r="H21" s="96"/>
      <c r="I21" s="97"/>
      <c r="J21" s="97"/>
      <c r="K21" s="200">
        <f t="shared" si="3"/>
        <v>0</v>
      </c>
      <c r="L21" s="190"/>
      <c r="M21" s="201" t="str">
        <f>IFERROR(IF(Aprekiniem!$B$24=1,Tāme!K22,(Tāme!K22+'Atbalsta noteikšana'!O35)),"")</f>
        <v/>
      </c>
      <c r="N21" s="96" t="str">
        <f t="shared" si="1"/>
        <v/>
      </c>
      <c r="O21" s="96"/>
      <c r="P21" s="97"/>
      <c r="Q21" s="202">
        <f t="shared" si="2"/>
        <v>0</v>
      </c>
      <c r="R21" s="190"/>
      <c r="S21" s="5"/>
    </row>
    <row r="22" spans="1:19" outlineLevel="1" x14ac:dyDescent="0.3">
      <c r="A22" s="5"/>
      <c r="B22" s="197" t="str">
        <f>IF(Tāme!B23="","",Tāme!B23)</f>
        <v/>
      </c>
      <c r="C22" s="197" t="str">
        <f>IF(Tāme!D23="","",Tāme!D23)</f>
        <v/>
      </c>
      <c r="D22" s="198" t="str">
        <f>Tāme!L23</f>
        <v/>
      </c>
      <c r="E22" s="5"/>
      <c r="F22" s="199" t="str">
        <f>IF(Aprekiniem!$B$24=1,Tāme!I23,'Atbalsta noteikšana'!N36)</f>
        <v/>
      </c>
      <c r="G22" s="96"/>
      <c r="H22" s="96"/>
      <c r="I22" s="97"/>
      <c r="J22" s="97"/>
      <c r="K22" s="200">
        <f t="shared" si="3"/>
        <v>0</v>
      </c>
      <c r="L22" s="190"/>
      <c r="M22" s="201" t="str">
        <f>IFERROR(IF(Aprekiniem!$B$24=1,Tāme!K23,(Tāme!K23+'Atbalsta noteikšana'!O36)),"")</f>
        <v/>
      </c>
      <c r="N22" s="96" t="str">
        <f t="shared" si="1"/>
        <v/>
      </c>
      <c r="O22" s="96"/>
      <c r="P22" s="97"/>
      <c r="Q22" s="202">
        <f t="shared" si="2"/>
        <v>0</v>
      </c>
      <c r="R22" s="190"/>
      <c r="S22" s="5"/>
    </row>
    <row r="23" spans="1:19" outlineLevel="1" x14ac:dyDescent="0.3">
      <c r="A23" s="5"/>
      <c r="B23" s="197" t="str">
        <f>IF(Tāme!B24="","",Tāme!B24)</f>
        <v/>
      </c>
      <c r="C23" s="197" t="str">
        <f>IF(Tāme!D24="","",Tāme!D24)</f>
        <v/>
      </c>
      <c r="D23" s="198" t="str">
        <f>Tāme!L24</f>
        <v/>
      </c>
      <c r="E23" s="5"/>
      <c r="F23" s="199" t="str">
        <f>IF(Aprekiniem!$B$24=1,Tāme!I24,'Atbalsta noteikšana'!N37)</f>
        <v/>
      </c>
      <c r="G23" s="96"/>
      <c r="H23" s="96"/>
      <c r="I23" s="97"/>
      <c r="J23" s="97"/>
      <c r="K23" s="200">
        <f t="shared" si="3"/>
        <v>0</v>
      </c>
      <c r="L23" s="190"/>
      <c r="M23" s="201" t="str">
        <f>IFERROR(IF(Aprekiniem!$B$24=1,Tāme!K24,(Tāme!K24+'Atbalsta noteikšana'!O37)),"")</f>
        <v/>
      </c>
      <c r="N23" s="96" t="str">
        <f t="shared" si="1"/>
        <v/>
      </c>
      <c r="O23" s="96"/>
      <c r="P23" s="97"/>
      <c r="Q23" s="202">
        <f t="shared" si="2"/>
        <v>0</v>
      </c>
      <c r="R23" s="190"/>
      <c r="S23" s="5"/>
    </row>
    <row r="24" spans="1:19" outlineLevel="1" x14ac:dyDescent="0.3">
      <c r="A24" s="5"/>
      <c r="B24" s="197" t="str">
        <f>IF(Tāme!B25="","",Tāme!B25)</f>
        <v/>
      </c>
      <c r="C24" s="197" t="str">
        <f>IF(Tāme!D25="","",Tāme!D25)</f>
        <v/>
      </c>
      <c r="D24" s="198" t="str">
        <f>Tāme!L25</f>
        <v/>
      </c>
      <c r="E24" s="5"/>
      <c r="F24" s="199" t="str">
        <f>IF(Aprekiniem!$B$24=1,Tāme!I25,'Atbalsta noteikšana'!N38)</f>
        <v/>
      </c>
      <c r="G24" s="96"/>
      <c r="H24" s="96"/>
      <c r="I24" s="97"/>
      <c r="J24" s="97"/>
      <c r="K24" s="200">
        <f t="shared" si="3"/>
        <v>0</v>
      </c>
      <c r="L24" s="190"/>
      <c r="M24" s="201" t="str">
        <f>IFERROR(IF(Aprekiniem!$B$24=1,Tāme!K25,(Tāme!K25+'Atbalsta noteikšana'!O38)),"")</f>
        <v/>
      </c>
      <c r="N24" s="96" t="str">
        <f t="shared" si="1"/>
        <v/>
      </c>
      <c r="O24" s="96"/>
      <c r="P24" s="97"/>
      <c r="Q24" s="202">
        <f t="shared" si="2"/>
        <v>0</v>
      </c>
      <c r="R24" s="190"/>
      <c r="S24" s="5"/>
    </row>
    <row r="25" spans="1:19" ht="40.5" customHeight="1" x14ac:dyDescent="0.3">
      <c r="A25" s="5"/>
      <c r="B25" s="345" t="str">
        <f>'Atbalsta noteikšana'!B39</f>
        <v>II. VĒJA ENERĢIJU IZMANTOJOŠO ELEKTROENERĢIJU RAŽOJOŠO TEHNOLOĢIJU IEGĀDE UN UZSTĀDĪŠANA, AR UZSTĀDĪŠANU SAISTĪTĀS BŪVNIECĪBAS IZMAKSAS, tajā skaitā autoruzraudzība un būvuzraudzība</v>
      </c>
      <c r="C25" s="346"/>
      <c r="D25" s="196">
        <f>SUM(D26:D37)</f>
        <v>0</v>
      </c>
      <c r="E25" s="5"/>
      <c r="F25" s="196">
        <f t="shared" ref="F25:K25" si="4">SUM(F26:F37)</f>
        <v>0</v>
      </c>
      <c r="G25" s="196">
        <f t="shared" si="4"/>
        <v>0</v>
      </c>
      <c r="H25" s="196">
        <f t="shared" si="4"/>
        <v>0</v>
      </c>
      <c r="I25" s="196">
        <f t="shared" si="4"/>
        <v>0</v>
      </c>
      <c r="J25" s="196">
        <f t="shared" si="4"/>
        <v>0</v>
      </c>
      <c r="K25" s="196">
        <f t="shared" si="4"/>
        <v>0</v>
      </c>
      <c r="L25" s="190"/>
      <c r="M25" s="196">
        <f>SUM(M26:M37)</f>
        <v>0</v>
      </c>
      <c r="N25" s="196">
        <f>SUM(N26:N37)</f>
        <v>0</v>
      </c>
      <c r="O25" s="196">
        <f>SUM(O26:O37)</f>
        <v>0</v>
      </c>
      <c r="P25" s="196">
        <f>SUM(P26:P37)</f>
        <v>0</v>
      </c>
      <c r="Q25" s="196">
        <f>SUM(Q26:Q37)</f>
        <v>0</v>
      </c>
      <c r="R25" s="190"/>
      <c r="S25" s="5"/>
    </row>
    <row r="26" spans="1:19" x14ac:dyDescent="0.3">
      <c r="A26" s="5"/>
      <c r="B26" s="197" t="str">
        <f>IF(Tāme!B32="","",Tāme!B32)</f>
        <v/>
      </c>
      <c r="C26" s="197" t="str">
        <f>IF(Tāme!D32="","",Tāme!D32)</f>
        <v/>
      </c>
      <c r="D26" s="198" t="str">
        <f>Tāme!L32</f>
        <v/>
      </c>
      <c r="E26" s="5"/>
      <c r="F26" s="199" t="str">
        <f>IF(Aprekiniem!$B$24=1,Tāme!I32,'Atbalsta noteikšana'!N40)</f>
        <v/>
      </c>
      <c r="G26" s="96"/>
      <c r="H26" s="96"/>
      <c r="I26" s="97"/>
      <c r="J26" s="97"/>
      <c r="K26" s="200">
        <f>IF(F26="",0,F26-SUM(G26:J26))</f>
        <v>0</v>
      </c>
      <c r="L26" s="190"/>
      <c r="M26" s="201" t="str">
        <f>IFERROR(IF(Aprekiniem!$B$24=1,Tāme!K32,(Tāme!K32+'Atbalsta noteikšana'!O40)),"")</f>
        <v/>
      </c>
      <c r="N26" s="96" t="str">
        <f>M26</f>
        <v/>
      </c>
      <c r="O26" s="96"/>
      <c r="P26" s="97"/>
      <c r="Q26" s="202">
        <f>IF(M26="",0,M26-SUM(N26:P26))</f>
        <v>0</v>
      </c>
      <c r="R26" s="190"/>
      <c r="S26" s="5"/>
    </row>
    <row r="27" spans="1:19" collapsed="1" x14ac:dyDescent="0.3">
      <c r="A27" s="5"/>
      <c r="B27" s="197" t="str">
        <f>IF(Tāme!B33="","",Tāme!B33)</f>
        <v/>
      </c>
      <c r="C27" s="197" t="str">
        <f>IF(Tāme!D33="","",Tāme!D33)</f>
        <v/>
      </c>
      <c r="D27" s="198" t="str">
        <f>Tāme!L33</f>
        <v/>
      </c>
      <c r="E27" s="5"/>
      <c r="F27" s="199" t="str">
        <f>IF(Aprekiniem!$B$24=1,Tāme!I33,'Atbalsta noteikšana'!N41)</f>
        <v/>
      </c>
      <c r="G27" s="96"/>
      <c r="H27" s="96"/>
      <c r="I27" s="97"/>
      <c r="J27" s="97"/>
      <c r="K27" s="200">
        <f t="shared" ref="K27:K37" si="5">IF(F27="",0,F27-SUM(G27:J27))</f>
        <v>0</v>
      </c>
      <c r="L27" s="190"/>
      <c r="M27" s="201" t="str">
        <f>IFERROR(IF(Aprekiniem!$B$24=1,Tāme!K33,(Tāme!K33+'Atbalsta noteikšana'!O41)),"")</f>
        <v/>
      </c>
      <c r="N27" s="96" t="str">
        <f t="shared" ref="N27:N37" si="6">M27</f>
        <v/>
      </c>
      <c r="O27" s="96"/>
      <c r="P27" s="97"/>
      <c r="Q27" s="202">
        <f t="shared" ref="Q27:Q37" si="7">IF(M27="",0,M27-SUM(N27:P27))</f>
        <v>0</v>
      </c>
      <c r="R27" s="190"/>
      <c r="S27" s="5"/>
    </row>
    <row r="28" spans="1:19" hidden="1" outlineLevel="1" x14ac:dyDescent="0.3">
      <c r="A28" s="5"/>
      <c r="B28" s="197" t="str">
        <f>IF(Tāme!B34="","",Tāme!B34)</f>
        <v/>
      </c>
      <c r="C28" s="197" t="str">
        <f>IF(Tāme!D34="","",Tāme!D34)</f>
        <v/>
      </c>
      <c r="D28" s="198" t="str">
        <f>Tāme!L34</f>
        <v/>
      </c>
      <c r="E28" s="5"/>
      <c r="F28" s="199" t="str">
        <f>IF(Aprekiniem!$B$24=1,Tāme!I34,'Atbalsta noteikšana'!N42)</f>
        <v/>
      </c>
      <c r="G28" s="96"/>
      <c r="H28" s="96"/>
      <c r="I28" s="97"/>
      <c r="J28" s="97"/>
      <c r="K28" s="200">
        <f t="shared" si="5"/>
        <v>0</v>
      </c>
      <c r="L28" s="190"/>
      <c r="M28" s="201" t="str">
        <f>IFERROR(IF(Aprekiniem!$B$24=1,Tāme!K34,(Tāme!K34+'Atbalsta noteikšana'!O42)),"")</f>
        <v/>
      </c>
      <c r="N28" s="96" t="str">
        <f t="shared" si="6"/>
        <v/>
      </c>
      <c r="O28" s="96"/>
      <c r="P28" s="97"/>
      <c r="Q28" s="202">
        <f t="shared" si="7"/>
        <v>0</v>
      </c>
      <c r="R28" s="190"/>
      <c r="S28" s="5"/>
    </row>
    <row r="29" spans="1:19" hidden="1" outlineLevel="1" x14ac:dyDescent="0.3">
      <c r="A29" s="5"/>
      <c r="B29" s="197" t="str">
        <f>IF(Tāme!B35="","",Tāme!B35)</f>
        <v/>
      </c>
      <c r="C29" s="197" t="str">
        <f>IF(Tāme!D35="","",Tāme!D35)</f>
        <v/>
      </c>
      <c r="D29" s="198" t="str">
        <f>Tāme!L35</f>
        <v/>
      </c>
      <c r="E29" s="5"/>
      <c r="F29" s="199" t="str">
        <f>IF(Aprekiniem!$B$24=1,Tāme!I35,'Atbalsta noteikšana'!N43)</f>
        <v/>
      </c>
      <c r="G29" s="96"/>
      <c r="H29" s="96"/>
      <c r="I29" s="97"/>
      <c r="J29" s="97"/>
      <c r="K29" s="200">
        <f t="shared" si="5"/>
        <v>0</v>
      </c>
      <c r="L29" s="190"/>
      <c r="M29" s="201" t="str">
        <f>IFERROR(IF(Aprekiniem!$B$24=1,Tāme!K35,(Tāme!K35+'Atbalsta noteikšana'!O43)),"")</f>
        <v/>
      </c>
      <c r="N29" s="96" t="str">
        <f t="shared" si="6"/>
        <v/>
      </c>
      <c r="O29" s="96"/>
      <c r="P29" s="97"/>
      <c r="Q29" s="202">
        <f t="shared" si="7"/>
        <v>0</v>
      </c>
      <c r="R29" s="190"/>
      <c r="S29" s="5"/>
    </row>
    <row r="30" spans="1:19" hidden="1" outlineLevel="1" x14ac:dyDescent="0.3">
      <c r="A30" s="5"/>
      <c r="B30" s="197" t="str">
        <f>IF(Tāme!B36="","",Tāme!B36)</f>
        <v/>
      </c>
      <c r="C30" s="197" t="str">
        <f>IF(Tāme!D36="","",Tāme!D36)</f>
        <v/>
      </c>
      <c r="D30" s="198" t="str">
        <f>Tāme!L36</f>
        <v/>
      </c>
      <c r="E30" s="5"/>
      <c r="F30" s="199" t="str">
        <f>IF(Aprekiniem!$B$24=1,Tāme!I36,'Atbalsta noteikšana'!N44)</f>
        <v/>
      </c>
      <c r="G30" s="96"/>
      <c r="H30" s="96"/>
      <c r="I30" s="97"/>
      <c r="J30" s="97"/>
      <c r="K30" s="200">
        <f t="shared" si="5"/>
        <v>0</v>
      </c>
      <c r="L30" s="190"/>
      <c r="M30" s="201" t="str">
        <f>IFERROR(IF(Aprekiniem!$B$24=1,Tāme!K36,(Tāme!K36+'Atbalsta noteikšana'!O44)),"")</f>
        <v/>
      </c>
      <c r="N30" s="96" t="str">
        <f t="shared" si="6"/>
        <v/>
      </c>
      <c r="O30" s="96"/>
      <c r="P30" s="97"/>
      <c r="Q30" s="202">
        <f t="shared" si="7"/>
        <v>0</v>
      </c>
      <c r="R30" s="190"/>
      <c r="S30" s="5"/>
    </row>
    <row r="31" spans="1:19" hidden="1" outlineLevel="1" x14ac:dyDescent="0.3">
      <c r="A31" s="5"/>
      <c r="B31" s="197" t="str">
        <f>IF(Tāme!B37="","",Tāme!B37)</f>
        <v/>
      </c>
      <c r="C31" s="197" t="str">
        <f>IF(Tāme!D37="","",Tāme!D37)</f>
        <v/>
      </c>
      <c r="D31" s="198" t="str">
        <f>Tāme!L37</f>
        <v/>
      </c>
      <c r="E31" s="5"/>
      <c r="F31" s="199" t="str">
        <f>IF(Aprekiniem!$B$24=1,Tāme!I37,'Atbalsta noteikšana'!N45)</f>
        <v/>
      </c>
      <c r="G31" s="96"/>
      <c r="H31" s="96"/>
      <c r="I31" s="97"/>
      <c r="J31" s="97"/>
      <c r="K31" s="200">
        <f t="shared" si="5"/>
        <v>0</v>
      </c>
      <c r="L31" s="190"/>
      <c r="M31" s="201" t="str">
        <f>IFERROR(IF(Aprekiniem!$B$24=1,Tāme!K37,(Tāme!K37+'Atbalsta noteikšana'!O45)),"")</f>
        <v/>
      </c>
      <c r="N31" s="96" t="str">
        <f t="shared" si="6"/>
        <v/>
      </c>
      <c r="O31" s="96"/>
      <c r="P31" s="97"/>
      <c r="Q31" s="202">
        <f t="shared" si="7"/>
        <v>0</v>
      </c>
      <c r="R31" s="190"/>
      <c r="S31" s="5"/>
    </row>
    <row r="32" spans="1:19" hidden="1" outlineLevel="1" x14ac:dyDescent="0.3">
      <c r="A32" s="5"/>
      <c r="B32" s="197" t="str">
        <f>IF(Tāme!B38="","",Tāme!B38)</f>
        <v/>
      </c>
      <c r="C32" s="197" t="str">
        <f>IF(Tāme!D38="","",Tāme!D38)</f>
        <v/>
      </c>
      <c r="D32" s="198" t="str">
        <f>Tāme!L38</f>
        <v/>
      </c>
      <c r="E32" s="5"/>
      <c r="F32" s="199" t="str">
        <f>IF(Aprekiniem!$B$24=1,Tāme!I38,'Atbalsta noteikšana'!N46)</f>
        <v/>
      </c>
      <c r="G32" s="96"/>
      <c r="H32" s="96"/>
      <c r="I32" s="97"/>
      <c r="J32" s="97"/>
      <c r="K32" s="200">
        <f t="shared" si="5"/>
        <v>0</v>
      </c>
      <c r="L32" s="190"/>
      <c r="M32" s="201" t="str">
        <f>IFERROR(IF(Aprekiniem!$B$24=1,Tāme!K38,(Tāme!K38+'Atbalsta noteikšana'!O46)),"")</f>
        <v/>
      </c>
      <c r="N32" s="96" t="str">
        <f t="shared" si="6"/>
        <v/>
      </c>
      <c r="O32" s="96"/>
      <c r="P32" s="97"/>
      <c r="Q32" s="202">
        <f t="shared" si="7"/>
        <v>0</v>
      </c>
      <c r="R32" s="190"/>
      <c r="S32" s="5"/>
    </row>
    <row r="33" spans="1:19" hidden="1" outlineLevel="1" x14ac:dyDescent="0.3">
      <c r="A33" s="5"/>
      <c r="B33" s="197" t="str">
        <f>IF(Tāme!B39="","",Tāme!B39)</f>
        <v/>
      </c>
      <c r="C33" s="197" t="str">
        <f>IF(Tāme!D39="","",Tāme!D39)</f>
        <v/>
      </c>
      <c r="D33" s="198" t="str">
        <f>Tāme!L39</f>
        <v/>
      </c>
      <c r="E33" s="5"/>
      <c r="F33" s="199" t="str">
        <f>IF(Aprekiniem!$B$24=1,Tāme!I39,'Atbalsta noteikšana'!N47)</f>
        <v/>
      </c>
      <c r="G33" s="96"/>
      <c r="H33" s="96"/>
      <c r="I33" s="97"/>
      <c r="J33" s="97"/>
      <c r="K33" s="200">
        <f t="shared" si="5"/>
        <v>0</v>
      </c>
      <c r="L33" s="190"/>
      <c r="M33" s="201" t="str">
        <f>IFERROR(IF(Aprekiniem!$B$24=1,Tāme!K39,(Tāme!K39+'Atbalsta noteikšana'!O47)),"")</f>
        <v/>
      </c>
      <c r="N33" s="96" t="str">
        <f t="shared" si="6"/>
        <v/>
      </c>
      <c r="O33" s="96"/>
      <c r="P33" s="97"/>
      <c r="Q33" s="202">
        <f t="shared" si="7"/>
        <v>0</v>
      </c>
      <c r="R33" s="190"/>
      <c r="S33" s="5"/>
    </row>
    <row r="34" spans="1:19" hidden="1" outlineLevel="1" x14ac:dyDescent="0.3">
      <c r="A34" s="5"/>
      <c r="B34" s="197" t="str">
        <f>IF(Tāme!B40="","",Tāme!B40)</f>
        <v/>
      </c>
      <c r="C34" s="197" t="str">
        <f>IF(Tāme!D40="","",Tāme!D40)</f>
        <v/>
      </c>
      <c r="D34" s="198" t="str">
        <f>Tāme!L40</f>
        <v/>
      </c>
      <c r="E34" s="5"/>
      <c r="F34" s="199" t="str">
        <f>IF(Aprekiniem!$B$24=1,Tāme!I40,'Atbalsta noteikšana'!N48)</f>
        <v/>
      </c>
      <c r="G34" s="96"/>
      <c r="H34" s="96"/>
      <c r="I34" s="97"/>
      <c r="J34" s="97"/>
      <c r="K34" s="200">
        <f t="shared" si="5"/>
        <v>0</v>
      </c>
      <c r="L34" s="190"/>
      <c r="M34" s="201" t="str">
        <f>IFERROR(IF(Aprekiniem!$B$24=1,Tāme!K40,(Tāme!K40+'Atbalsta noteikšana'!O48)),"")</f>
        <v/>
      </c>
      <c r="N34" s="96" t="str">
        <f t="shared" si="6"/>
        <v/>
      </c>
      <c r="O34" s="96"/>
      <c r="P34" s="97"/>
      <c r="Q34" s="202">
        <f t="shared" si="7"/>
        <v>0</v>
      </c>
      <c r="R34" s="190"/>
      <c r="S34" s="5"/>
    </row>
    <row r="35" spans="1:19" hidden="1" outlineLevel="1" x14ac:dyDescent="0.3">
      <c r="A35" s="5"/>
      <c r="B35" s="197" t="str">
        <f>IF(Tāme!B41="","",Tāme!B41)</f>
        <v/>
      </c>
      <c r="C35" s="197" t="str">
        <f>IF(Tāme!D41="","",Tāme!D41)</f>
        <v/>
      </c>
      <c r="D35" s="198" t="str">
        <f>Tāme!L41</f>
        <v/>
      </c>
      <c r="E35" s="5"/>
      <c r="F35" s="199" t="str">
        <f>IF(Aprekiniem!$B$24=1,Tāme!I41,'Atbalsta noteikšana'!N49)</f>
        <v/>
      </c>
      <c r="G35" s="96"/>
      <c r="H35" s="96"/>
      <c r="I35" s="97"/>
      <c r="J35" s="97"/>
      <c r="K35" s="200">
        <f t="shared" si="5"/>
        <v>0</v>
      </c>
      <c r="L35" s="190"/>
      <c r="M35" s="201" t="str">
        <f>IFERROR(IF(Aprekiniem!$B$24=1,Tāme!K41,(Tāme!K41+'Atbalsta noteikšana'!O49)),"")</f>
        <v/>
      </c>
      <c r="N35" s="96" t="str">
        <f t="shared" si="6"/>
        <v/>
      </c>
      <c r="O35" s="96"/>
      <c r="P35" s="97"/>
      <c r="Q35" s="202">
        <f t="shared" si="7"/>
        <v>0</v>
      </c>
      <c r="R35" s="190"/>
      <c r="S35" s="5"/>
    </row>
    <row r="36" spans="1:19" hidden="1" outlineLevel="1" x14ac:dyDescent="0.3">
      <c r="A36" s="5"/>
      <c r="B36" s="197" t="str">
        <f>IF(Tāme!B42="","",Tāme!B42)</f>
        <v/>
      </c>
      <c r="C36" s="197" t="str">
        <f>IF(Tāme!D42="","",Tāme!D42)</f>
        <v/>
      </c>
      <c r="D36" s="198" t="str">
        <f>Tāme!L42</f>
        <v/>
      </c>
      <c r="E36" s="5"/>
      <c r="F36" s="199" t="str">
        <f>IF(Aprekiniem!$B$24=1,Tāme!I42,'Atbalsta noteikšana'!N50)</f>
        <v/>
      </c>
      <c r="G36" s="96"/>
      <c r="H36" s="96"/>
      <c r="I36" s="97"/>
      <c r="J36" s="97"/>
      <c r="K36" s="200">
        <f t="shared" si="5"/>
        <v>0</v>
      </c>
      <c r="L36" s="190"/>
      <c r="M36" s="201" t="str">
        <f>IFERROR(IF(Aprekiniem!$B$24=1,Tāme!K42,(Tāme!K42+'Atbalsta noteikšana'!O50)),"")</f>
        <v/>
      </c>
      <c r="N36" s="96" t="str">
        <f t="shared" si="6"/>
        <v/>
      </c>
      <c r="O36" s="96"/>
      <c r="P36" s="97"/>
      <c r="Q36" s="202">
        <f t="shared" si="7"/>
        <v>0</v>
      </c>
      <c r="R36" s="190"/>
      <c r="S36" s="5"/>
    </row>
    <row r="37" spans="1:19" hidden="1" outlineLevel="1" x14ac:dyDescent="0.3">
      <c r="A37" s="5"/>
      <c r="B37" s="197" t="str">
        <f>IF(Tāme!B43="","",Tāme!B43)</f>
        <v/>
      </c>
      <c r="C37" s="197" t="str">
        <f>IF(Tāme!D43="","",Tāme!D43)</f>
        <v/>
      </c>
      <c r="D37" s="198" t="str">
        <f>Tāme!L43</f>
        <v/>
      </c>
      <c r="E37" s="5"/>
      <c r="F37" s="199" t="str">
        <f>IF(Aprekiniem!$B$24=1,Tāme!I43,'Atbalsta noteikšana'!N51)</f>
        <v/>
      </c>
      <c r="G37" s="96"/>
      <c r="H37" s="96"/>
      <c r="I37" s="97"/>
      <c r="J37" s="97"/>
      <c r="K37" s="200">
        <f t="shared" si="5"/>
        <v>0</v>
      </c>
      <c r="L37" s="190"/>
      <c r="M37" s="201" t="str">
        <f>IFERROR(IF(Aprekiniem!$B$24=1,Tāme!K43,(Tāme!K43+'Atbalsta noteikšana'!O51)),"")</f>
        <v/>
      </c>
      <c r="N37" s="96" t="str">
        <f t="shared" si="6"/>
        <v/>
      </c>
      <c r="O37" s="96"/>
      <c r="P37" s="97"/>
      <c r="Q37" s="202">
        <f t="shared" si="7"/>
        <v>0</v>
      </c>
      <c r="R37" s="190"/>
      <c r="S37" s="5"/>
    </row>
    <row r="38" spans="1:19" ht="50.25" customHeight="1" x14ac:dyDescent="0.3">
      <c r="A38" s="5"/>
      <c r="B38" s="345" t="str">
        <f>'Atbalsta noteikšana'!B52</f>
        <v>III. SISTĒMAS PIESLĒGUMA IERĪKOŠANAS VAI PĀRBŪVES IZMAKSAS, KAS NEPIECIEŠAMAS ELEKTROENERĢIJAS RAŽOŠANAS IEKĀRTAS PIESLĒGŠANAI ELEKTROENERĢIJAS SISTĒMAI</v>
      </c>
      <c r="C38" s="346"/>
      <c r="D38" s="196">
        <f>SUM(D39:D50)</f>
        <v>0</v>
      </c>
      <c r="E38" s="5"/>
      <c r="F38" s="196">
        <f t="shared" ref="F38:K38" si="8">SUM(F39:F50)</f>
        <v>0</v>
      </c>
      <c r="G38" s="196">
        <f t="shared" si="8"/>
        <v>0</v>
      </c>
      <c r="H38" s="196">
        <f t="shared" si="8"/>
        <v>0</v>
      </c>
      <c r="I38" s="196">
        <f t="shared" si="8"/>
        <v>0</v>
      </c>
      <c r="J38" s="196">
        <f t="shared" si="8"/>
        <v>0</v>
      </c>
      <c r="K38" s="203">
        <f t="shared" si="8"/>
        <v>0</v>
      </c>
      <c r="L38" s="190"/>
      <c r="M38" s="196">
        <f>SUM(M39:M50)</f>
        <v>0</v>
      </c>
      <c r="N38" s="196">
        <f>SUM(N39:N50)</f>
        <v>0</v>
      </c>
      <c r="O38" s="196">
        <f>SUM(O39:O50)</f>
        <v>0</v>
      </c>
      <c r="P38" s="196">
        <f>SUM(P39:P50)</f>
        <v>0</v>
      </c>
      <c r="Q38" s="196">
        <f>SUM(Q39:Q50)</f>
        <v>0</v>
      </c>
      <c r="R38" s="190"/>
      <c r="S38" s="5"/>
    </row>
    <row r="39" spans="1:19" ht="16.5" customHeight="1" x14ac:dyDescent="0.3">
      <c r="A39" s="5"/>
      <c r="B39" s="197" t="str">
        <f>IF(Tāme!B50="","",Tāme!B50)</f>
        <v/>
      </c>
      <c r="C39" s="197" t="str">
        <f>IF(Tāme!D50="","",Tāme!D50)</f>
        <v/>
      </c>
      <c r="D39" s="198" t="str">
        <f>Tāme!L50</f>
        <v/>
      </c>
      <c r="E39" s="5"/>
      <c r="F39" s="199" t="str">
        <f>IF(Aprekiniem!$B$24=1,Tāme!I50,'Atbalsta noteikšana'!N53)</f>
        <v/>
      </c>
      <c r="G39" s="96"/>
      <c r="H39" s="96"/>
      <c r="I39" s="97"/>
      <c r="J39" s="97"/>
      <c r="K39" s="200">
        <f>IF(F39="",0,F39-SUM(G39:J39))</f>
        <v>0</v>
      </c>
      <c r="L39" s="190"/>
      <c r="M39" s="201" t="str">
        <f>IFERROR(IF(Aprekiniem!$B$24=1,Tāme!K50,(Tāme!K50+'Atbalsta noteikšana'!O53)),"")</f>
        <v/>
      </c>
      <c r="N39" s="96" t="str">
        <f>M39</f>
        <v/>
      </c>
      <c r="O39" s="96"/>
      <c r="P39" s="97"/>
      <c r="Q39" s="202">
        <f>IF(M39="",0,M39-SUM(N39:P39))</f>
        <v>0</v>
      </c>
      <c r="R39" s="190"/>
      <c r="S39" s="5"/>
    </row>
    <row r="40" spans="1:19" ht="16.5" customHeight="1" collapsed="1" x14ac:dyDescent="0.3">
      <c r="A40" s="5"/>
      <c r="B40" s="197" t="str">
        <f>IF(Tāme!B51="","",Tāme!B51)</f>
        <v/>
      </c>
      <c r="C40" s="197" t="str">
        <f>IF(Tāme!D51="","",Tāme!D51)</f>
        <v/>
      </c>
      <c r="D40" s="198" t="str">
        <f>Tāme!L51</f>
        <v/>
      </c>
      <c r="E40" s="5"/>
      <c r="F40" s="199" t="str">
        <f>IF(Aprekiniem!$B$24=1,Tāme!I51,'Atbalsta noteikšana'!N54)</f>
        <v/>
      </c>
      <c r="G40" s="96"/>
      <c r="H40" s="96"/>
      <c r="I40" s="97"/>
      <c r="J40" s="97"/>
      <c r="K40" s="200">
        <f t="shared" ref="K40:K89" si="9">IF(F40="",0,F40-SUM(G40:J40))</f>
        <v>0</v>
      </c>
      <c r="L40" s="190"/>
      <c r="M40" s="201" t="str">
        <f>IFERROR(IF(Aprekiniem!$B$24=1,Tāme!K51,(Tāme!K51+'Atbalsta noteikšana'!O54)),"")</f>
        <v/>
      </c>
      <c r="N40" s="96" t="str">
        <f t="shared" ref="N40:N89" si="10">M40</f>
        <v/>
      </c>
      <c r="O40" s="96"/>
      <c r="P40" s="97"/>
      <c r="Q40" s="202">
        <f t="shared" ref="Q40:Q89" si="11">IF(M40="",0,M40-SUM(N40:P40))</f>
        <v>0</v>
      </c>
      <c r="R40" s="190"/>
      <c r="S40" s="5"/>
    </row>
    <row r="41" spans="1:19" ht="16.5" hidden="1" customHeight="1" outlineLevel="1" x14ac:dyDescent="0.3">
      <c r="A41" s="5"/>
      <c r="B41" s="197" t="str">
        <f>IF(Tāme!B52="","",Tāme!B52)</f>
        <v/>
      </c>
      <c r="C41" s="197" t="str">
        <f>IF(Tāme!D52="","",Tāme!D52)</f>
        <v/>
      </c>
      <c r="D41" s="198" t="str">
        <f>Tāme!L52</f>
        <v/>
      </c>
      <c r="E41" s="5"/>
      <c r="F41" s="199" t="str">
        <f>IF(Aprekiniem!$B$24=1,Tāme!I52,'Atbalsta noteikšana'!N55)</f>
        <v/>
      </c>
      <c r="G41" s="96"/>
      <c r="H41" s="96"/>
      <c r="I41" s="97"/>
      <c r="J41" s="97"/>
      <c r="K41" s="200">
        <f t="shared" si="9"/>
        <v>0</v>
      </c>
      <c r="L41" s="190"/>
      <c r="M41" s="201" t="str">
        <f>IFERROR(IF(Aprekiniem!$B$24=1,Tāme!K52,(Tāme!K52+'Atbalsta noteikšana'!O55)),"")</f>
        <v/>
      </c>
      <c r="N41" s="96" t="str">
        <f t="shared" si="10"/>
        <v/>
      </c>
      <c r="O41" s="96"/>
      <c r="P41" s="97"/>
      <c r="Q41" s="202">
        <f t="shared" si="11"/>
        <v>0</v>
      </c>
      <c r="R41" s="190"/>
      <c r="S41" s="5"/>
    </row>
    <row r="42" spans="1:19" ht="16.5" hidden="1" customHeight="1" outlineLevel="1" x14ac:dyDescent="0.3">
      <c r="A42" s="5"/>
      <c r="B42" s="197" t="str">
        <f>IF(Tāme!B53="","",Tāme!B53)</f>
        <v/>
      </c>
      <c r="C42" s="197" t="str">
        <f>IF(Tāme!D53="","",Tāme!D53)</f>
        <v/>
      </c>
      <c r="D42" s="198" t="str">
        <f>Tāme!L53</f>
        <v/>
      </c>
      <c r="E42" s="5"/>
      <c r="F42" s="199" t="str">
        <f>IF(Aprekiniem!$B$24=1,Tāme!I53,'Atbalsta noteikšana'!N56)</f>
        <v/>
      </c>
      <c r="G42" s="96"/>
      <c r="H42" s="96"/>
      <c r="I42" s="97"/>
      <c r="J42" s="97"/>
      <c r="K42" s="200">
        <f t="shared" si="9"/>
        <v>0</v>
      </c>
      <c r="L42" s="190"/>
      <c r="M42" s="201" t="str">
        <f>IFERROR(IF(Aprekiniem!$B$24=1,Tāme!K53,(Tāme!K53+'Atbalsta noteikšana'!O56)),"")</f>
        <v/>
      </c>
      <c r="N42" s="96" t="str">
        <f t="shared" si="10"/>
        <v/>
      </c>
      <c r="O42" s="96"/>
      <c r="P42" s="97"/>
      <c r="Q42" s="202">
        <f t="shared" si="11"/>
        <v>0</v>
      </c>
      <c r="R42" s="190"/>
      <c r="S42" s="5"/>
    </row>
    <row r="43" spans="1:19" ht="16.5" hidden="1" customHeight="1" outlineLevel="1" x14ac:dyDescent="0.3">
      <c r="A43" s="5"/>
      <c r="B43" s="197" t="str">
        <f>IF(Tāme!B54="","",Tāme!B54)</f>
        <v/>
      </c>
      <c r="C43" s="197" t="str">
        <f>IF(Tāme!D54="","",Tāme!D54)</f>
        <v/>
      </c>
      <c r="D43" s="198" t="str">
        <f>Tāme!L54</f>
        <v/>
      </c>
      <c r="E43" s="5"/>
      <c r="F43" s="199" t="str">
        <f>IF(Aprekiniem!$B$24=1,Tāme!I54,'Atbalsta noteikšana'!N57)</f>
        <v/>
      </c>
      <c r="G43" s="96"/>
      <c r="H43" s="96"/>
      <c r="I43" s="97"/>
      <c r="J43" s="97"/>
      <c r="K43" s="200">
        <f t="shared" si="9"/>
        <v>0</v>
      </c>
      <c r="L43" s="190"/>
      <c r="M43" s="201" t="str">
        <f>IFERROR(IF(Aprekiniem!$B$24=1,Tāme!K54,(Tāme!K54+'Atbalsta noteikšana'!O57)),"")</f>
        <v/>
      </c>
      <c r="N43" s="96" t="str">
        <f t="shared" si="10"/>
        <v/>
      </c>
      <c r="O43" s="96"/>
      <c r="P43" s="97"/>
      <c r="Q43" s="202">
        <f t="shared" si="11"/>
        <v>0</v>
      </c>
      <c r="R43" s="190"/>
      <c r="S43" s="5"/>
    </row>
    <row r="44" spans="1:19" ht="16.5" hidden="1" customHeight="1" outlineLevel="1" x14ac:dyDescent="0.3">
      <c r="A44" s="5"/>
      <c r="B44" s="197" t="str">
        <f>IF(Tāme!B55="","",Tāme!B55)</f>
        <v/>
      </c>
      <c r="C44" s="197" t="str">
        <f>IF(Tāme!D55="","",Tāme!D55)</f>
        <v/>
      </c>
      <c r="D44" s="198" t="str">
        <f>Tāme!L55</f>
        <v/>
      </c>
      <c r="E44" s="5"/>
      <c r="F44" s="199" t="str">
        <f>IF(Aprekiniem!$B$24=1,Tāme!I55,'Atbalsta noteikšana'!N58)</f>
        <v/>
      </c>
      <c r="G44" s="96"/>
      <c r="H44" s="96"/>
      <c r="I44" s="97"/>
      <c r="J44" s="97"/>
      <c r="K44" s="200">
        <f t="shared" si="9"/>
        <v>0</v>
      </c>
      <c r="L44" s="190"/>
      <c r="M44" s="201" t="str">
        <f>IFERROR(IF(Aprekiniem!$B$24=1,Tāme!K55,(Tāme!K55+'Atbalsta noteikšana'!O58)),"")</f>
        <v/>
      </c>
      <c r="N44" s="96" t="str">
        <f t="shared" si="10"/>
        <v/>
      </c>
      <c r="O44" s="96"/>
      <c r="P44" s="97"/>
      <c r="Q44" s="202">
        <f t="shared" si="11"/>
        <v>0</v>
      </c>
      <c r="R44" s="190"/>
      <c r="S44" s="5"/>
    </row>
    <row r="45" spans="1:19" ht="16.5" hidden="1" customHeight="1" outlineLevel="1" x14ac:dyDescent="0.3">
      <c r="A45" s="5"/>
      <c r="B45" s="197" t="str">
        <f>IF(Tāme!B56="","",Tāme!B56)</f>
        <v/>
      </c>
      <c r="C45" s="197" t="str">
        <f>IF(Tāme!D56="","",Tāme!D56)</f>
        <v/>
      </c>
      <c r="D45" s="198" t="str">
        <f>Tāme!L56</f>
        <v/>
      </c>
      <c r="E45" s="5"/>
      <c r="F45" s="199" t="str">
        <f>IF(Aprekiniem!$B$24=1,Tāme!I56,'Atbalsta noteikšana'!N59)</f>
        <v/>
      </c>
      <c r="G45" s="96"/>
      <c r="H45" s="96"/>
      <c r="I45" s="97"/>
      <c r="J45" s="97"/>
      <c r="K45" s="200">
        <f t="shared" si="9"/>
        <v>0</v>
      </c>
      <c r="L45" s="190"/>
      <c r="M45" s="201" t="str">
        <f>IFERROR(IF(Aprekiniem!$B$24=1,Tāme!K56,(Tāme!K56+'Atbalsta noteikšana'!O59)),"")</f>
        <v/>
      </c>
      <c r="N45" s="96" t="str">
        <f t="shared" si="10"/>
        <v/>
      </c>
      <c r="O45" s="96"/>
      <c r="P45" s="97"/>
      <c r="Q45" s="202">
        <f t="shared" si="11"/>
        <v>0</v>
      </c>
      <c r="R45" s="190"/>
      <c r="S45" s="5"/>
    </row>
    <row r="46" spans="1:19" ht="16.5" hidden="1" customHeight="1" outlineLevel="1" x14ac:dyDescent="0.3">
      <c r="A46" s="5"/>
      <c r="B46" s="197" t="str">
        <f>IF(Tāme!B57="","",Tāme!B57)</f>
        <v/>
      </c>
      <c r="C46" s="197" t="str">
        <f>IF(Tāme!D57="","",Tāme!D57)</f>
        <v/>
      </c>
      <c r="D46" s="198" t="str">
        <f>Tāme!L57</f>
        <v/>
      </c>
      <c r="E46" s="5"/>
      <c r="F46" s="199" t="str">
        <f>IF(Aprekiniem!$B$24=1,Tāme!I57,'Atbalsta noteikšana'!N60)</f>
        <v/>
      </c>
      <c r="G46" s="96"/>
      <c r="H46" s="96"/>
      <c r="I46" s="97"/>
      <c r="J46" s="97"/>
      <c r="K46" s="200">
        <f t="shared" si="9"/>
        <v>0</v>
      </c>
      <c r="L46" s="190"/>
      <c r="M46" s="201" t="str">
        <f>IFERROR(IF(Aprekiniem!$B$24=1,Tāme!K57,(Tāme!K57+'Atbalsta noteikšana'!O60)),"")</f>
        <v/>
      </c>
      <c r="N46" s="96" t="str">
        <f t="shared" si="10"/>
        <v/>
      </c>
      <c r="O46" s="96"/>
      <c r="P46" s="97"/>
      <c r="Q46" s="202">
        <f t="shared" si="11"/>
        <v>0</v>
      </c>
      <c r="R46" s="190"/>
      <c r="S46" s="5"/>
    </row>
    <row r="47" spans="1:19" ht="16.5" hidden="1" customHeight="1" outlineLevel="1" x14ac:dyDescent="0.3">
      <c r="A47" s="5"/>
      <c r="B47" s="197" t="str">
        <f>IF(Tāme!B58="","",Tāme!B58)</f>
        <v/>
      </c>
      <c r="C47" s="197" t="str">
        <f>IF(Tāme!D58="","",Tāme!D58)</f>
        <v/>
      </c>
      <c r="D47" s="198" t="str">
        <f>Tāme!L58</f>
        <v/>
      </c>
      <c r="E47" s="5"/>
      <c r="F47" s="199" t="str">
        <f>IF(Aprekiniem!$B$24=1,Tāme!I58,'Atbalsta noteikšana'!N61)</f>
        <v/>
      </c>
      <c r="G47" s="96"/>
      <c r="H47" s="96"/>
      <c r="I47" s="97"/>
      <c r="J47" s="97"/>
      <c r="K47" s="200">
        <f t="shared" si="9"/>
        <v>0</v>
      </c>
      <c r="L47" s="190"/>
      <c r="M47" s="201" t="str">
        <f>IFERROR(IF(Aprekiniem!$B$24=1,Tāme!K58,(Tāme!K58+'Atbalsta noteikšana'!O61)),"")</f>
        <v/>
      </c>
      <c r="N47" s="96" t="str">
        <f t="shared" si="10"/>
        <v/>
      </c>
      <c r="O47" s="96"/>
      <c r="P47" s="97"/>
      <c r="Q47" s="202">
        <f t="shared" si="11"/>
        <v>0</v>
      </c>
      <c r="R47" s="190"/>
      <c r="S47" s="5"/>
    </row>
    <row r="48" spans="1:19" ht="16.5" hidden="1" customHeight="1" outlineLevel="1" x14ac:dyDescent="0.3">
      <c r="A48" s="5"/>
      <c r="B48" s="197" t="str">
        <f>IF(Tāme!B59="","",Tāme!B59)</f>
        <v/>
      </c>
      <c r="C48" s="197" t="str">
        <f>IF(Tāme!D59="","",Tāme!D59)</f>
        <v/>
      </c>
      <c r="D48" s="198" t="str">
        <f>Tāme!L59</f>
        <v/>
      </c>
      <c r="E48" s="5"/>
      <c r="F48" s="199" t="str">
        <f>IF(Aprekiniem!$B$24=1,Tāme!I59,'Atbalsta noteikšana'!N62)</f>
        <v/>
      </c>
      <c r="G48" s="96"/>
      <c r="H48" s="96"/>
      <c r="I48" s="97"/>
      <c r="J48" s="97"/>
      <c r="K48" s="200">
        <f t="shared" si="9"/>
        <v>0</v>
      </c>
      <c r="L48" s="190"/>
      <c r="M48" s="201" t="str">
        <f>IFERROR(IF(Aprekiniem!$B$24=1,Tāme!K59,(Tāme!K59+'Atbalsta noteikšana'!O62)),"")</f>
        <v/>
      </c>
      <c r="N48" s="96" t="str">
        <f t="shared" si="10"/>
        <v/>
      </c>
      <c r="O48" s="96"/>
      <c r="P48" s="97"/>
      <c r="Q48" s="202">
        <f t="shared" si="11"/>
        <v>0</v>
      </c>
      <c r="R48" s="190"/>
      <c r="S48" s="5"/>
    </row>
    <row r="49" spans="1:19" ht="16.5" hidden="1" customHeight="1" outlineLevel="1" x14ac:dyDescent="0.3">
      <c r="A49" s="5"/>
      <c r="B49" s="197" t="str">
        <f>IF(Tāme!B60="","",Tāme!B60)</f>
        <v/>
      </c>
      <c r="C49" s="197" t="str">
        <f>IF(Tāme!D60="","",Tāme!D60)</f>
        <v/>
      </c>
      <c r="D49" s="198" t="str">
        <f>Tāme!L60</f>
        <v/>
      </c>
      <c r="E49" s="5"/>
      <c r="F49" s="199" t="str">
        <f>IF(Aprekiniem!$B$24=1,Tāme!I60,'Atbalsta noteikšana'!N63)</f>
        <v/>
      </c>
      <c r="G49" s="96"/>
      <c r="H49" s="96"/>
      <c r="I49" s="97"/>
      <c r="J49" s="97"/>
      <c r="K49" s="200">
        <f t="shared" si="9"/>
        <v>0</v>
      </c>
      <c r="L49" s="190"/>
      <c r="M49" s="201" t="str">
        <f>IFERROR(IF(Aprekiniem!$B$24=1,Tāme!K60,(Tāme!K60+'Atbalsta noteikšana'!O63)),"")</f>
        <v/>
      </c>
      <c r="N49" s="96" t="str">
        <f t="shared" si="10"/>
        <v/>
      </c>
      <c r="O49" s="96"/>
      <c r="P49" s="97"/>
      <c r="Q49" s="202">
        <f t="shared" si="11"/>
        <v>0</v>
      </c>
      <c r="R49" s="190"/>
      <c r="S49" s="5"/>
    </row>
    <row r="50" spans="1:19" ht="16.5" hidden="1" customHeight="1" outlineLevel="1" x14ac:dyDescent="0.3">
      <c r="A50" s="5"/>
      <c r="B50" s="197" t="str">
        <f>IF(Tāme!B61="","",Tāme!B61)</f>
        <v/>
      </c>
      <c r="C50" s="197" t="str">
        <f>IF(Tāme!D61="","",Tāme!D61)</f>
        <v/>
      </c>
      <c r="D50" s="198" t="str">
        <f>Tāme!L61</f>
        <v/>
      </c>
      <c r="E50" s="5"/>
      <c r="F50" s="199" t="str">
        <f>IF(Aprekiniem!$B$24=1,Tāme!I61,'Atbalsta noteikšana'!N64)</f>
        <v/>
      </c>
      <c r="G50" s="96"/>
      <c r="H50" s="96"/>
      <c r="I50" s="97"/>
      <c r="J50" s="97"/>
      <c r="K50" s="200">
        <f t="shared" si="9"/>
        <v>0</v>
      </c>
      <c r="L50" s="190"/>
      <c r="M50" s="201" t="str">
        <f>IFERROR(IF(Aprekiniem!$B$24=1,Tāme!K61,(Tāme!K61+'Atbalsta noteikšana'!O64)),"")</f>
        <v/>
      </c>
      <c r="N50" s="96" t="str">
        <f t="shared" si="10"/>
        <v/>
      </c>
      <c r="O50" s="96"/>
      <c r="P50" s="97"/>
      <c r="Q50" s="202">
        <f t="shared" si="11"/>
        <v>0</v>
      </c>
      <c r="R50" s="190"/>
      <c r="S50" s="5"/>
    </row>
    <row r="51" spans="1:19" ht="39" customHeight="1" x14ac:dyDescent="0.3">
      <c r="A51" s="5"/>
      <c r="B51" s="339" t="str">
        <f>'Atbalsta noteikšana'!B65</f>
        <v>IV. ATJAUNOJAMOS ENERGORESURSUS IZMANTOJOŠU SILTUMENERĢIJAS RAŽOŠANAS AVOTU IEGĀDE UN UZSTĀDĪŠANA, AR UZSTĀDĪŠANU SAISTĪTĀS BŪVNIECĪBAS IZMAKSAS, tajā skaitā autoruzraudzība un būvuzraudzība</v>
      </c>
      <c r="C51" s="340"/>
      <c r="D51" s="196">
        <f>SUM(D52:D63)</f>
        <v>0</v>
      </c>
      <c r="E51" s="5"/>
      <c r="F51" s="196">
        <f t="shared" ref="F51:K51" si="12">SUM(F52:F63)</f>
        <v>0</v>
      </c>
      <c r="G51" s="196">
        <f t="shared" si="12"/>
        <v>0</v>
      </c>
      <c r="H51" s="196">
        <f t="shared" si="12"/>
        <v>0</v>
      </c>
      <c r="I51" s="196">
        <f t="shared" si="12"/>
        <v>0</v>
      </c>
      <c r="J51" s="196">
        <f t="shared" si="12"/>
        <v>0</v>
      </c>
      <c r="K51" s="196">
        <f t="shared" si="12"/>
        <v>0</v>
      </c>
      <c r="L51" s="190"/>
      <c r="M51" s="196">
        <f>SUM(M52:M63)</f>
        <v>0</v>
      </c>
      <c r="N51" s="196">
        <f>SUM(N52:N63)</f>
        <v>0</v>
      </c>
      <c r="O51" s="196">
        <f>SUM(O52:O63)</f>
        <v>0</v>
      </c>
      <c r="P51" s="196">
        <f>SUM(P52:P63)</f>
        <v>0</v>
      </c>
      <c r="Q51" s="196">
        <f>SUM(Q52:Q63)</f>
        <v>0</v>
      </c>
      <c r="R51" s="190"/>
      <c r="S51" s="5"/>
    </row>
    <row r="52" spans="1:19" ht="17.25" customHeight="1" x14ac:dyDescent="0.3">
      <c r="A52" s="5"/>
      <c r="B52" s="197" t="str">
        <f>IF(Tāme!B67="","",Tāme!B67)</f>
        <v/>
      </c>
      <c r="C52" s="197" t="str">
        <f>IF(Tāme!D67="","",Tāme!D67)</f>
        <v/>
      </c>
      <c r="D52" s="204" t="str">
        <f>Tāme!L67</f>
        <v/>
      </c>
      <c r="E52" s="5"/>
      <c r="F52" s="199" t="str">
        <f>IF(Aprekiniem!$B$24=1,Tāme!I67,'Atbalsta noteikšana'!N66)</f>
        <v/>
      </c>
      <c r="G52" s="96"/>
      <c r="H52" s="96"/>
      <c r="I52" s="97"/>
      <c r="J52" s="97"/>
      <c r="K52" s="200">
        <f t="shared" si="9"/>
        <v>0</v>
      </c>
      <c r="L52" s="190"/>
      <c r="M52" s="201" t="str">
        <f>IFERROR(IF(Aprekiniem!$B$24=1,Tāme!K67,(Tāme!K67+'Atbalsta noteikšana'!O66)),"")</f>
        <v/>
      </c>
      <c r="N52" s="96" t="str">
        <f t="shared" si="10"/>
        <v/>
      </c>
      <c r="O52" s="96"/>
      <c r="P52" s="97"/>
      <c r="Q52" s="202">
        <f t="shared" si="11"/>
        <v>0</v>
      </c>
      <c r="R52" s="190"/>
      <c r="S52" s="5"/>
    </row>
    <row r="53" spans="1:19" ht="17.25" customHeight="1" collapsed="1" x14ac:dyDescent="0.3">
      <c r="A53" s="5"/>
      <c r="B53" s="197" t="str">
        <f>IF(Tāme!B68="","",Tāme!B68)</f>
        <v/>
      </c>
      <c r="C53" s="197" t="str">
        <f>IF(Tāme!D68="","",Tāme!D68)</f>
        <v/>
      </c>
      <c r="D53" s="204" t="str">
        <f>Tāme!L68</f>
        <v/>
      </c>
      <c r="E53" s="5"/>
      <c r="F53" s="199" t="str">
        <f>IF(Aprekiniem!$B$24=1,Tāme!I68,'Atbalsta noteikšana'!N67)</f>
        <v/>
      </c>
      <c r="G53" s="96"/>
      <c r="H53" s="96"/>
      <c r="I53" s="97"/>
      <c r="J53" s="97"/>
      <c r="K53" s="200">
        <f t="shared" si="9"/>
        <v>0</v>
      </c>
      <c r="L53" s="190"/>
      <c r="M53" s="201" t="str">
        <f>IFERROR(IF(Aprekiniem!$B$24=1,Tāme!K68,(Tāme!K68+'Atbalsta noteikšana'!O67)),"")</f>
        <v/>
      </c>
      <c r="N53" s="96" t="str">
        <f t="shared" si="10"/>
        <v/>
      </c>
      <c r="O53" s="96"/>
      <c r="P53" s="97"/>
      <c r="Q53" s="202">
        <f t="shared" si="11"/>
        <v>0</v>
      </c>
      <c r="R53" s="190"/>
      <c r="S53" s="5"/>
    </row>
    <row r="54" spans="1:19" hidden="1" outlineLevel="1" x14ac:dyDescent="0.3">
      <c r="A54" s="5"/>
      <c r="B54" s="197" t="str">
        <f>IF(Tāme!B69="","",Tāme!B69)</f>
        <v/>
      </c>
      <c r="C54" s="197" t="str">
        <f>IF(Tāme!D69="","",Tāme!D69)</f>
        <v/>
      </c>
      <c r="D54" s="204" t="str">
        <f>Tāme!L69</f>
        <v/>
      </c>
      <c r="E54" s="5"/>
      <c r="F54" s="199" t="str">
        <f>IF(Aprekiniem!$B$24=1,Tāme!I69,'Atbalsta noteikšana'!N68)</f>
        <v/>
      </c>
      <c r="G54" s="96"/>
      <c r="H54" s="96"/>
      <c r="I54" s="97"/>
      <c r="J54" s="97"/>
      <c r="K54" s="200">
        <f t="shared" si="9"/>
        <v>0</v>
      </c>
      <c r="L54" s="190"/>
      <c r="M54" s="201" t="str">
        <f>IFERROR(IF(Aprekiniem!$B$24=1,Tāme!K69,(Tāme!K69+'Atbalsta noteikšana'!O68)),"")</f>
        <v/>
      </c>
      <c r="N54" s="96" t="str">
        <f t="shared" si="10"/>
        <v/>
      </c>
      <c r="O54" s="96"/>
      <c r="P54" s="97"/>
      <c r="Q54" s="202">
        <f t="shared" si="11"/>
        <v>0</v>
      </c>
      <c r="R54" s="190"/>
      <c r="S54" s="5"/>
    </row>
    <row r="55" spans="1:19" hidden="1" outlineLevel="1" x14ac:dyDescent="0.3">
      <c r="A55" s="5"/>
      <c r="B55" s="197" t="str">
        <f>IF(Tāme!B70="","",Tāme!B70)</f>
        <v/>
      </c>
      <c r="C55" s="197" t="str">
        <f>IF(Tāme!D70="","",Tāme!D70)</f>
        <v/>
      </c>
      <c r="D55" s="204" t="str">
        <f>Tāme!L70</f>
        <v/>
      </c>
      <c r="E55" s="5"/>
      <c r="F55" s="199" t="str">
        <f>IF(Aprekiniem!$B$24=1,Tāme!I70,'Atbalsta noteikšana'!N69)</f>
        <v/>
      </c>
      <c r="G55" s="96"/>
      <c r="H55" s="96"/>
      <c r="I55" s="97"/>
      <c r="J55" s="97"/>
      <c r="K55" s="200">
        <f t="shared" si="9"/>
        <v>0</v>
      </c>
      <c r="L55" s="190"/>
      <c r="M55" s="201" t="str">
        <f>IFERROR(IF(Aprekiniem!$B$24=1,Tāme!K70,(Tāme!K70+'Atbalsta noteikšana'!O69)),"")</f>
        <v/>
      </c>
      <c r="N55" s="96" t="str">
        <f t="shared" si="10"/>
        <v/>
      </c>
      <c r="O55" s="96"/>
      <c r="P55" s="97"/>
      <c r="Q55" s="202">
        <f t="shared" si="11"/>
        <v>0</v>
      </c>
      <c r="R55" s="190"/>
      <c r="S55" s="5"/>
    </row>
    <row r="56" spans="1:19" hidden="1" outlineLevel="1" x14ac:dyDescent="0.3">
      <c r="A56" s="5"/>
      <c r="B56" s="197" t="str">
        <f>IF(Tāme!B71="","",Tāme!B71)</f>
        <v/>
      </c>
      <c r="C56" s="197" t="str">
        <f>IF(Tāme!D71="","",Tāme!D71)</f>
        <v/>
      </c>
      <c r="D56" s="204" t="str">
        <f>Tāme!L71</f>
        <v/>
      </c>
      <c r="E56" s="5"/>
      <c r="F56" s="199" t="str">
        <f>IF(Aprekiniem!$B$24=1,Tāme!I71,'Atbalsta noteikšana'!N70)</f>
        <v/>
      </c>
      <c r="G56" s="96"/>
      <c r="H56" s="96"/>
      <c r="I56" s="97"/>
      <c r="J56" s="97"/>
      <c r="K56" s="200">
        <f t="shared" si="9"/>
        <v>0</v>
      </c>
      <c r="L56" s="190"/>
      <c r="M56" s="201" t="str">
        <f>IFERROR(IF(Aprekiniem!$B$24=1,Tāme!K71,(Tāme!K71+'Atbalsta noteikšana'!O70)),"")</f>
        <v/>
      </c>
      <c r="N56" s="96" t="str">
        <f t="shared" si="10"/>
        <v/>
      </c>
      <c r="O56" s="96"/>
      <c r="P56" s="97"/>
      <c r="Q56" s="202">
        <f t="shared" si="11"/>
        <v>0</v>
      </c>
      <c r="R56" s="190"/>
      <c r="S56" s="5"/>
    </row>
    <row r="57" spans="1:19" hidden="1" outlineLevel="1" x14ac:dyDescent="0.3">
      <c r="A57" s="5"/>
      <c r="B57" s="197" t="str">
        <f>IF(Tāme!B72="","",Tāme!B72)</f>
        <v/>
      </c>
      <c r="C57" s="197" t="str">
        <f>IF(Tāme!D72="","",Tāme!D72)</f>
        <v/>
      </c>
      <c r="D57" s="204" t="str">
        <f>Tāme!L72</f>
        <v/>
      </c>
      <c r="E57" s="5"/>
      <c r="F57" s="199" t="str">
        <f>IF(Aprekiniem!$B$24=1,Tāme!I72,'Atbalsta noteikšana'!N71)</f>
        <v/>
      </c>
      <c r="G57" s="96"/>
      <c r="H57" s="96"/>
      <c r="I57" s="97"/>
      <c r="J57" s="97"/>
      <c r="K57" s="200">
        <f t="shared" si="9"/>
        <v>0</v>
      </c>
      <c r="L57" s="190"/>
      <c r="M57" s="201" t="str">
        <f>IFERROR(IF(Aprekiniem!$B$24=1,Tāme!K72,(Tāme!K72+'Atbalsta noteikšana'!O71)),"")</f>
        <v/>
      </c>
      <c r="N57" s="96" t="str">
        <f t="shared" si="10"/>
        <v/>
      </c>
      <c r="O57" s="96"/>
      <c r="P57" s="97"/>
      <c r="Q57" s="202">
        <f t="shared" si="11"/>
        <v>0</v>
      </c>
      <c r="R57" s="190"/>
      <c r="S57" s="5"/>
    </row>
    <row r="58" spans="1:19" hidden="1" outlineLevel="1" x14ac:dyDescent="0.3">
      <c r="A58" s="5"/>
      <c r="B58" s="197" t="str">
        <f>IF(Tāme!B73="","",Tāme!B73)</f>
        <v/>
      </c>
      <c r="C58" s="197" t="str">
        <f>IF(Tāme!D73="","",Tāme!D73)</f>
        <v/>
      </c>
      <c r="D58" s="204" t="str">
        <f>Tāme!L73</f>
        <v/>
      </c>
      <c r="E58" s="5"/>
      <c r="F58" s="199" t="str">
        <f>IF(Aprekiniem!$B$24=1,Tāme!I73,'Atbalsta noteikšana'!N72)</f>
        <v/>
      </c>
      <c r="G58" s="96"/>
      <c r="H58" s="96"/>
      <c r="I58" s="97"/>
      <c r="J58" s="97"/>
      <c r="K58" s="200">
        <f t="shared" si="9"/>
        <v>0</v>
      </c>
      <c r="L58" s="190"/>
      <c r="M58" s="201" t="str">
        <f>IFERROR(IF(Aprekiniem!$B$24=1,Tāme!K73,(Tāme!K73+'Atbalsta noteikšana'!O72)),"")</f>
        <v/>
      </c>
      <c r="N58" s="96" t="str">
        <f t="shared" si="10"/>
        <v/>
      </c>
      <c r="O58" s="96"/>
      <c r="P58" s="97"/>
      <c r="Q58" s="202">
        <f t="shared" si="11"/>
        <v>0</v>
      </c>
      <c r="R58" s="190"/>
      <c r="S58" s="5"/>
    </row>
    <row r="59" spans="1:19" hidden="1" outlineLevel="1" x14ac:dyDescent="0.3">
      <c r="A59" s="5"/>
      <c r="B59" s="197" t="str">
        <f>IF(Tāme!B74="","",Tāme!B74)</f>
        <v/>
      </c>
      <c r="C59" s="197" t="str">
        <f>IF(Tāme!D74="","",Tāme!D74)</f>
        <v/>
      </c>
      <c r="D59" s="204" t="str">
        <f>Tāme!L74</f>
        <v/>
      </c>
      <c r="E59" s="5"/>
      <c r="F59" s="199" t="str">
        <f>IF(Aprekiniem!$B$24=1,Tāme!I74,'Atbalsta noteikšana'!N73)</f>
        <v/>
      </c>
      <c r="G59" s="96"/>
      <c r="H59" s="96"/>
      <c r="I59" s="97"/>
      <c r="J59" s="97"/>
      <c r="K59" s="200">
        <f t="shared" si="9"/>
        <v>0</v>
      </c>
      <c r="L59" s="190"/>
      <c r="M59" s="201" t="str">
        <f>IFERROR(IF(Aprekiniem!$B$24=1,Tāme!K74,(Tāme!K74+'Atbalsta noteikšana'!O73)),"")</f>
        <v/>
      </c>
      <c r="N59" s="96" t="str">
        <f t="shared" si="10"/>
        <v/>
      </c>
      <c r="O59" s="96"/>
      <c r="P59" s="97"/>
      <c r="Q59" s="202">
        <f t="shared" si="11"/>
        <v>0</v>
      </c>
      <c r="R59" s="190"/>
      <c r="S59" s="5"/>
    </row>
    <row r="60" spans="1:19" hidden="1" outlineLevel="1" x14ac:dyDescent="0.3">
      <c r="A60" s="5"/>
      <c r="B60" s="197" t="str">
        <f>IF(Tāme!B75="","",Tāme!B75)</f>
        <v/>
      </c>
      <c r="C60" s="197" t="str">
        <f>IF(Tāme!D75="","",Tāme!D75)</f>
        <v/>
      </c>
      <c r="D60" s="204" t="str">
        <f>Tāme!L75</f>
        <v/>
      </c>
      <c r="E60" s="5"/>
      <c r="F60" s="199" t="str">
        <f>IF(Aprekiniem!$B$24=1,Tāme!I75,'Atbalsta noteikšana'!N74)</f>
        <v/>
      </c>
      <c r="G60" s="96"/>
      <c r="H60" s="96"/>
      <c r="I60" s="97"/>
      <c r="J60" s="97"/>
      <c r="K60" s="200">
        <f t="shared" si="9"/>
        <v>0</v>
      </c>
      <c r="L60" s="190"/>
      <c r="M60" s="201" t="str">
        <f>IFERROR(IF(Aprekiniem!$B$24=1,Tāme!K75,(Tāme!K75+'Atbalsta noteikšana'!O74)),"")</f>
        <v/>
      </c>
      <c r="N60" s="96" t="str">
        <f t="shared" si="10"/>
        <v/>
      </c>
      <c r="O60" s="96"/>
      <c r="P60" s="97"/>
      <c r="Q60" s="202">
        <f t="shared" si="11"/>
        <v>0</v>
      </c>
      <c r="R60" s="190"/>
      <c r="S60" s="5"/>
    </row>
    <row r="61" spans="1:19" hidden="1" outlineLevel="1" x14ac:dyDescent="0.3">
      <c r="A61" s="5"/>
      <c r="B61" s="197" t="str">
        <f>IF(Tāme!B76="","",Tāme!B76)</f>
        <v/>
      </c>
      <c r="C61" s="197" t="str">
        <f>IF(Tāme!D76="","",Tāme!D76)</f>
        <v/>
      </c>
      <c r="D61" s="204" t="str">
        <f>Tāme!L76</f>
        <v/>
      </c>
      <c r="E61" s="5"/>
      <c r="F61" s="199" t="str">
        <f>IF(Aprekiniem!$B$24=1,Tāme!I76,'Atbalsta noteikšana'!N75)</f>
        <v/>
      </c>
      <c r="G61" s="96"/>
      <c r="H61" s="96"/>
      <c r="I61" s="97"/>
      <c r="J61" s="97"/>
      <c r="K61" s="200">
        <f t="shared" si="9"/>
        <v>0</v>
      </c>
      <c r="L61" s="190"/>
      <c r="M61" s="201" t="str">
        <f>IFERROR(IF(Aprekiniem!$B$24=1,Tāme!K76,(Tāme!K76+'Atbalsta noteikšana'!O75)),"")</f>
        <v/>
      </c>
      <c r="N61" s="96" t="str">
        <f t="shared" si="10"/>
        <v/>
      </c>
      <c r="O61" s="96"/>
      <c r="P61" s="97"/>
      <c r="Q61" s="202">
        <f t="shared" si="11"/>
        <v>0</v>
      </c>
      <c r="R61" s="190"/>
      <c r="S61" s="5"/>
    </row>
    <row r="62" spans="1:19" hidden="1" outlineLevel="1" x14ac:dyDescent="0.3">
      <c r="A62" s="5"/>
      <c r="B62" s="197" t="str">
        <f>IF(Tāme!B77="","",Tāme!B77)</f>
        <v/>
      </c>
      <c r="C62" s="197" t="str">
        <f>IF(Tāme!D77="","",Tāme!D77)</f>
        <v/>
      </c>
      <c r="D62" s="204" t="str">
        <f>Tāme!L77</f>
        <v/>
      </c>
      <c r="E62" s="5"/>
      <c r="F62" s="199" t="str">
        <f>IF(Aprekiniem!$B$24=1,Tāme!I77,'Atbalsta noteikšana'!N76)</f>
        <v/>
      </c>
      <c r="G62" s="96"/>
      <c r="H62" s="96"/>
      <c r="I62" s="97"/>
      <c r="J62" s="97"/>
      <c r="K62" s="200">
        <f t="shared" si="9"/>
        <v>0</v>
      </c>
      <c r="L62" s="190"/>
      <c r="M62" s="201" t="str">
        <f>IFERROR(IF(Aprekiniem!$B$24=1,Tāme!K77,(Tāme!K77+'Atbalsta noteikšana'!O76)),"")</f>
        <v/>
      </c>
      <c r="N62" s="96" t="str">
        <f t="shared" si="10"/>
        <v/>
      </c>
      <c r="O62" s="96"/>
      <c r="P62" s="97"/>
      <c r="Q62" s="202">
        <f t="shared" si="11"/>
        <v>0</v>
      </c>
      <c r="R62" s="190"/>
      <c r="S62" s="5"/>
    </row>
    <row r="63" spans="1:19" hidden="1" outlineLevel="1" x14ac:dyDescent="0.3">
      <c r="A63" s="5"/>
      <c r="B63" s="197" t="str">
        <f>IF(Tāme!B78="","",Tāme!B78)</f>
        <v/>
      </c>
      <c r="C63" s="197" t="str">
        <f>IF(Tāme!D78="","",Tāme!D78)</f>
        <v/>
      </c>
      <c r="D63" s="204" t="str">
        <f>Tāme!L78</f>
        <v/>
      </c>
      <c r="E63" s="5"/>
      <c r="F63" s="199" t="str">
        <f>IF(Aprekiniem!$B$24=1,Tāme!I78,'Atbalsta noteikšana'!N77)</f>
        <v/>
      </c>
      <c r="G63" s="96"/>
      <c r="H63" s="96"/>
      <c r="I63" s="97"/>
      <c r="J63" s="97"/>
      <c r="K63" s="200">
        <f t="shared" si="9"/>
        <v>0</v>
      </c>
      <c r="L63" s="190"/>
      <c r="M63" s="201" t="str">
        <f>IFERROR(IF(Aprekiniem!$B$24=1,Tāme!K78,(Tāme!K78+'Atbalsta noteikšana'!O77)),"")</f>
        <v/>
      </c>
      <c r="N63" s="96" t="str">
        <f t="shared" si="10"/>
        <v/>
      </c>
      <c r="O63" s="96"/>
      <c r="P63" s="97"/>
      <c r="Q63" s="202">
        <f t="shared" si="11"/>
        <v>0</v>
      </c>
      <c r="R63" s="190"/>
      <c r="S63" s="5"/>
    </row>
    <row r="64" spans="1:19" ht="36.75" customHeight="1" x14ac:dyDescent="0.3">
      <c r="A64" s="5"/>
      <c r="B64" s="339" t="str">
        <f>'Atbalsta noteikšana'!B78</f>
        <v>V.BIOGĀZES TEHNOLOĢIJU IEGĀDE UN UZSTĀDĪŠANA, AR UZSTĀDĪŠANU SAISTĪTĀS BŪVNIECĪBAS IZMAKSAS, tajā skaitā autoruzraudzība un būvuzraudzība</v>
      </c>
      <c r="C64" s="340"/>
      <c r="D64" s="196">
        <f>SUM(D65:D76)</f>
        <v>0</v>
      </c>
      <c r="E64" s="5"/>
      <c r="F64" s="196">
        <f t="shared" ref="F64:K64" si="13">SUM(F65:F76)</f>
        <v>0</v>
      </c>
      <c r="G64" s="196">
        <f t="shared" si="13"/>
        <v>0</v>
      </c>
      <c r="H64" s="196">
        <f t="shared" si="13"/>
        <v>0</v>
      </c>
      <c r="I64" s="196">
        <f t="shared" si="13"/>
        <v>0</v>
      </c>
      <c r="J64" s="196">
        <f t="shared" si="13"/>
        <v>0</v>
      </c>
      <c r="K64" s="196">
        <f t="shared" si="13"/>
        <v>0</v>
      </c>
      <c r="L64" s="190"/>
      <c r="M64" s="196">
        <f>SUM(M65:M76)</f>
        <v>0</v>
      </c>
      <c r="N64" s="196">
        <f>SUM(N65:N76)</f>
        <v>0</v>
      </c>
      <c r="O64" s="196">
        <f>SUM(O65:O76)</f>
        <v>0</v>
      </c>
      <c r="P64" s="196">
        <f>SUM(P65:P76)</f>
        <v>0</v>
      </c>
      <c r="Q64" s="196">
        <f>SUM(Q65:Q76)</f>
        <v>0</v>
      </c>
      <c r="R64" s="190"/>
      <c r="S64" s="5"/>
    </row>
    <row r="65" spans="1:19" ht="17.25" customHeight="1" x14ac:dyDescent="0.3">
      <c r="A65" s="5"/>
      <c r="B65" s="197" t="str">
        <f>IF(Tāme!B84="","",Tāme!B84)</f>
        <v/>
      </c>
      <c r="C65" s="197" t="str">
        <f>IF(Tāme!D84="","",Tāme!D84)</f>
        <v/>
      </c>
      <c r="D65" s="198" t="str">
        <f>Tāme!L84</f>
        <v/>
      </c>
      <c r="E65" s="5"/>
      <c r="F65" s="199" t="str">
        <f>IF(Aprekiniem!$B$24=1,Tāme!I84,'Atbalsta noteikšana'!N79)</f>
        <v/>
      </c>
      <c r="G65" s="96"/>
      <c r="H65" s="96"/>
      <c r="I65" s="97"/>
      <c r="J65" s="97"/>
      <c r="K65" s="200">
        <f t="shared" si="9"/>
        <v>0</v>
      </c>
      <c r="L65" s="190"/>
      <c r="M65" s="201" t="str">
        <f>IFERROR(IF(Aprekiniem!$B$24=1,Tāme!K84,(Tāme!K84+'Atbalsta noteikšana'!O79)),"")</f>
        <v/>
      </c>
      <c r="N65" s="96" t="str">
        <f t="shared" si="10"/>
        <v/>
      </c>
      <c r="O65" s="96"/>
      <c r="P65" s="97"/>
      <c r="Q65" s="202">
        <f t="shared" si="11"/>
        <v>0</v>
      </c>
      <c r="R65" s="190"/>
      <c r="S65" s="5"/>
    </row>
    <row r="66" spans="1:19" ht="17.25" customHeight="1" collapsed="1" x14ac:dyDescent="0.3">
      <c r="A66" s="5"/>
      <c r="B66" s="197" t="str">
        <f>IF(Tāme!B85="","",Tāme!B85)</f>
        <v/>
      </c>
      <c r="C66" s="197" t="str">
        <f>IF(Tāme!D85="","",Tāme!D85)</f>
        <v/>
      </c>
      <c r="D66" s="198" t="str">
        <f>Tāme!L85</f>
        <v/>
      </c>
      <c r="E66" s="5"/>
      <c r="F66" s="199" t="str">
        <f>IF(Aprekiniem!$B$24=1,Tāme!I85,'Atbalsta noteikšana'!N80)</f>
        <v/>
      </c>
      <c r="G66" s="96"/>
      <c r="H66" s="96"/>
      <c r="I66" s="97"/>
      <c r="J66" s="97"/>
      <c r="K66" s="200">
        <f t="shared" si="9"/>
        <v>0</v>
      </c>
      <c r="L66" s="190"/>
      <c r="M66" s="201" t="str">
        <f>IFERROR(IF(Aprekiniem!$B$24=1,Tāme!K85,(Tāme!K85+'Atbalsta noteikšana'!O80)),"")</f>
        <v/>
      </c>
      <c r="N66" s="96" t="str">
        <f t="shared" si="10"/>
        <v/>
      </c>
      <c r="O66" s="96"/>
      <c r="P66" s="97"/>
      <c r="Q66" s="202">
        <f t="shared" si="11"/>
        <v>0</v>
      </c>
      <c r="R66" s="190"/>
      <c r="S66" s="5"/>
    </row>
    <row r="67" spans="1:19" hidden="1" outlineLevel="1" x14ac:dyDescent="0.3">
      <c r="A67" s="5"/>
      <c r="B67" s="197" t="str">
        <f>IF(Tāme!B86="","",Tāme!B86)</f>
        <v/>
      </c>
      <c r="C67" s="197" t="str">
        <f>IF(Tāme!D86="","",Tāme!D86)</f>
        <v/>
      </c>
      <c r="D67" s="198" t="str">
        <f>Tāme!L86</f>
        <v/>
      </c>
      <c r="E67" s="5"/>
      <c r="F67" s="199" t="str">
        <f>IF(Aprekiniem!$B$24=1,Tāme!I86,'Atbalsta noteikšana'!N81)</f>
        <v/>
      </c>
      <c r="G67" s="96"/>
      <c r="H67" s="96"/>
      <c r="I67" s="97"/>
      <c r="J67" s="97"/>
      <c r="K67" s="200">
        <f t="shared" si="9"/>
        <v>0</v>
      </c>
      <c r="L67" s="190"/>
      <c r="M67" s="201" t="str">
        <f>IFERROR(IF(Aprekiniem!$B$24=1,Tāme!K86,(Tāme!K86+'Atbalsta noteikšana'!O81)),"")</f>
        <v/>
      </c>
      <c r="N67" s="96" t="str">
        <f t="shared" si="10"/>
        <v/>
      </c>
      <c r="O67" s="96"/>
      <c r="P67" s="97"/>
      <c r="Q67" s="202">
        <f t="shared" si="11"/>
        <v>0</v>
      </c>
      <c r="R67" s="190"/>
      <c r="S67" s="5"/>
    </row>
    <row r="68" spans="1:19" hidden="1" outlineLevel="1" x14ac:dyDescent="0.3">
      <c r="A68" s="5"/>
      <c r="B68" s="197" t="str">
        <f>IF(Tāme!B87="","",Tāme!B87)</f>
        <v/>
      </c>
      <c r="C68" s="197" t="str">
        <f>IF(Tāme!D87="","",Tāme!D87)</f>
        <v/>
      </c>
      <c r="D68" s="198" t="str">
        <f>Tāme!L87</f>
        <v/>
      </c>
      <c r="E68" s="5"/>
      <c r="F68" s="199" t="str">
        <f>IF(Aprekiniem!$B$24=1,Tāme!I87,'Atbalsta noteikšana'!N82)</f>
        <v/>
      </c>
      <c r="G68" s="96"/>
      <c r="H68" s="96"/>
      <c r="I68" s="97"/>
      <c r="J68" s="97"/>
      <c r="K68" s="200">
        <f t="shared" si="9"/>
        <v>0</v>
      </c>
      <c r="L68" s="190"/>
      <c r="M68" s="201" t="str">
        <f>IFERROR(IF(Aprekiniem!$B$24=1,Tāme!K87,(Tāme!K87+'Atbalsta noteikšana'!O82)),"")</f>
        <v/>
      </c>
      <c r="N68" s="96" t="str">
        <f t="shared" si="10"/>
        <v/>
      </c>
      <c r="O68" s="96"/>
      <c r="P68" s="97"/>
      <c r="Q68" s="202">
        <f t="shared" si="11"/>
        <v>0</v>
      </c>
      <c r="R68" s="190"/>
      <c r="S68" s="5"/>
    </row>
    <row r="69" spans="1:19" hidden="1" outlineLevel="1" x14ac:dyDescent="0.3">
      <c r="A69" s="5"/>
      <c r="B69" s="197" t="str">
        <f>IF(Tāme!B88="","",Tāme!B88)</f>
        <v/>
      </c>
      <c r="C69" s="197" t="str">
        <f>IF(Tāme!D88="","",Tāme!D88)</f>
        <v/>
      </c>
      <c r="D69" s="198" t="str">
        <f>Tāme!L88</f>
        <v/>
      </c>
      <c r="E69" s="5"/>
      <c r="F69" s="199" t="str">
        <f>IF(Aprekiniem!$B$24=1,Tāme!I88,'Atbalsta noteikšana'!N83)</f>
        <v/>
      </c>
      <c r="G69" s="96"/>
      <c r="H69" s="96"/>
      <c r="I69" s="97"/>
      <c r="J69" s="97"/>
      <c r="K69" s="200">
        <f t="shared" si="9"/>
        <v>0</v>
      </c>
      <c r="L69" s="190"/>
      <c r="M69" s="201" t="str">
        <f>IFERROR(IF(Aprekiniem!$B$24=1,Tāme!K88,(Tāme!K88+'Atbalsta noteikšana'!O83)),"")</f>
        <v/>
      </c>
      <c r="N69" s="96" t="str">
        <f t="shared" si="10"/>
        <v/>
      </c>
      <c r="O69" s="96"/>
      <c r="P69" s="97"/>
      <c r="Q69" s="202">
        <f t="shared" si="11"/>
        <v>0</v>
      </c>
      <c r="R69" s="190"/>
      <c r="S69" s="5"/>
    </row>
    <row r="70" spans="1:19" hidden="1" outlineLevel="1" x14ac:dyDescent="0.3">
      <c r="A70" s="5"/>
      <c r="B70" s="197" t="str">
        <f>IF(Tāme!B89="","",Tāme!B89)</f>
        <v/>
      </c>
      <c r="C70" s="197" t="str">
        <f>IF(Tāme!D89="","",Tāme!D89)</f>
        <v/>
      </c>
      <c r="D70" s="198" t="str">
        <f>Tāme!L89</f>
        <v/>
      </c>
      <c r="E70" s="5"/>
      <c r="F70" s="199" t="str">
        <f>IF(Aprekiniem!$B$24=1,Tāme!I89,'Atbalsta noteikšana'!N84)</f>
        <v/>
      </c>
      <c r="G70" s="96"/>
      <c r="H70" s="96"/>
      <c r="I70" s="97"/>
      <c r="J70" s="97"/>
      <c r="K70" s="200">
        <f t="shared" si="9"/>
        <v>0</v>
      </c>
      <c r="L70" s="190"/>
      <c r="M70" s="201" t="str">
        <f>IFERROR(IF(Aprekiniem!$B$24=1,Tāme!K89,(Tāme!K89+'Atbalsta noteikšana'!O84)),"")</f>
        <v/>
      </c>
      <c r="N70" s="96" t="str">
        <f t="shared" si="10"/>
        <v/>
      </c>
      <c r="O70" s="96"/>
      <c r="P70" s="97"/>
      <c r="Q70" s="202">
        <f t="shared" si="11"/>
        <v>0</v>
      </c>
      <c r="R70" s="190"/>
      <c r="S70" s="5"/>
    </row>
    <row r="71" spans="1:19" hidden="1" outlineLevel="1" x14ac:dyDescent="0.3">
      <c r="A71" s="5"/>
      <c r="B71" s="197" t="str">
        <f>IF(Tāme!B90="","",Tāme!B90)</f>
        <v/>
      </c>
      <c r="C71" s="197" t="str">
        <f>IF(Tāme!D90="","",Tāme!D90)</f>
        <v/>
      </c>
      <c r="D71" s="198" t="str">
        <f>Tāme!L90</f>
        <v/>
      </c>
      <c r="E71" s="5"/>
      <c r="F71" s="199" t="str">
        <f>IF(Aprekiniem!$B$24=1,Tāme!I90,'Atbalsta noteikšana'!N85)</f>
        <v/>
      </c>
      <c r="G71" s="96"/>
      <c r="H71" s="96"/>
      <c r="I71" s="97"/>
      <c r="J71" s="97"/>
      <c r="K71" s="200">
        <f t="shared" si="9"/>
        <v>0</v>
      </c>
      <c r="L71" s="190"/>
      <c r="M71" s="201" t="str">
        <f>IFERROR(IF(Aprekiniem!$B$24=1,Tāme!K90,(Tāme!K90+'Atbalsta noteikšana'!O85)),"")</f>
        <v/>
      </c>
      <c r="N71" s="96" t="str">
        <f t="shared" si="10"/>
        <v/>
      </c>
      <c r="O71" s="96"/>
      <c r="P71" s="97"/>
      <c r="Q71" s="202">
        <f t="shared" si="11"/>
        <v>0</v>
      </c>
      <c r="R71" s="190"/>
      <c r="S71" s="5"/>
    </row>
    <row r="72" spans="1:19" hidden="1" outlineLevel="1" x14ac:dyDescent="0.3">
      <c r="A72" s="5"/>
      <c r="B72" s="197" t="str">
        <f>IF(Tāme!B91="","",Tāme!B91)</f>
        <v/>
      </c>
      <c r="C72" s="197" t="str">
        <f>IF(Tāme!D91="","",Tāme!D91)</f>
        <v/>
      </c>
      <c r="D72" s="198" t="str">
        <f>Tāme!L91</f>
        <v/>
      </c>
      <c r="E72" s="5"/>
      <c r="F72" s="199" t="str">
        <f>IF(Aprekiniem!$B$24=1,Tāme!I91,'Atbalsta noteikšana'!N86)</f>
        <v/>
      </c>
      <c r="G72" s="96"/>
      <c r="H72" s="96"/>
      <c r="I72" s="97"/>
      <c r="J72" s="97"/>
      <c r="K72" s="200">
        <f t="shared" si="9"/>
        <v>0</v>
      </c>
      <c r="L72" s="190"/>
      <c r="M72" s="201" t="str">
        <f>IFERROR(IF(Aprekiniem!$B$24=1,Tāme!K91,(Tāme!K91+'Atbalsta noteikšana'!O86)),"")</f>
        <v/>
      </c>
      <c r="N72" s="96" t="str">
        <f t="shared" si="10"/>
        <v/>
      </c>
      <c r="O72" s="96"/>
      <c r="P72" s="97"/>
      <c r="Q72" s="202">
        <f t="shared" si="11"/>
        <v>0</v>
      </c>
      <c r="R72" s="190"/>
      <c r="S72" s="5"/>
    </row>
    <row r="73" spans="1:19" hidden="1" outlineLevel="1" x14ac:dyDescent="0.3">
      <c r="A73" s="5"/>
      <c r="B73" s="197" t="str">
        <f>IF(Tāme!B92="","",Tāme!B92)</f>
        <v/>
      </c>
      <c r="C73" s="197" t="str">
        <f>IF(Tāme!D92="","",Tāme!D92)</f>
        <v/>
      </c>
      <c r="D73" s="198" t="str">
        <f>Tāme!L92</f>
        <v/>
      </c>
      <c r="E73" s="5"/>
      <c r="F73" s="199" t="str">
        <f>IF(Aprekiniem!$B$24=1,Tāme!I92,'Atbalsta noteikšana'!N87)</f>
        <v/>
      </c>
      <c r="G73" s="96"/>
      <c r="H73" s="96"/>
      <c r="I73" s="97"/>
      <c r="J73" s="97"/>
      <c r="K73" s="200">
        <f t="shared" si="9"/>
        <v>0</v>
      </c>
      <c r="L73" s="190"/>
      <c r="M73" s="201" t="str">
        <f>IFERROR(IF(Aprekiniem!$B$24=1,Tāme!K92,(Tāme!K92+'Atbalsta noteikšana'!O87)),"")</f>
        <v/>
      </c>
      <c r="N73" s="96" t="str">
        <f t="shared" si="10"/>
        <v/>
      </c>
      <c r="O73" s="96"/>
      <c r="P73" s="97"/>
      <c r="Q73" s="202">
        <f t="shared" si="11"/>
        <v>0</v>
      </c>
      <c r="R73" s="190"/>
      <c r="S73" s="5"/>
    </row>
    <row r="74" spans="1:19" hidden="1" outlineLevel="1" x14ac:dyDescent="0.3">
      <c r="A74" s="5"/>
      <c r="B74" s="197" t="str">
        <f>IF(Tāme!B93="","",Tāme!B93)</f>
        <v/>
      </c>
      <c r="C74" s="197" t="str">
        <f>IF(Tāme!D93="","",Tāme!D93)</f>
        <v/>
      </c>
      <c r="D74" s="198" t="str">
        <f>Tāme!L93</f>
        <v/>
      </c>
      <c r="E74" s="5"/>
      <c r="F74" s="199" t="str">
        <f>IF(Aprekiniem!$B$24=1,Tāme!I93,'Atbalsta noteikšana'!N88)</f>
        <v/>
      </c>
      <c r="G74" s="96"/>
      <c r="H74" s="96"/>
      <c r="I74" s="97"/>
      <c r="J74" s="97"/>
      <c r="K74" s="200">
        <f t="shared" si="9"/>
        <v>0</v>
      </c>
      <c r="L74" s="190"/>
      <c r="M74" s="201" t="str">
        <f>IFERROR(IF(Aprekiniem!$B$24=1,Tāme!K93,(Tāme!K93+'Atbalsta noteikšana'!O88)),"")</f>
        <v/>
      </c>
      <c r="N74" s="96" t="str">
        <f t="shared" si="10"/>
        <v/>
      </c>
      <c r="O74" s="96"/>
      <c r="P74" s="97"/>
      <c r="Q74" s="202">
        <f t="shared" si="11"/>
        <v>0</v>
      </c>
      <c r="R74" s="190"/>
      <c r="S74" s="5"/>
    </row>
    <row r="75" spans="1:19" hidden="1" outlineLevel="1" x14ac:dyDescent="0.3">
      <c r="A75" s="5"/>
      <c r="B75" s="197" t="str">
        <f>IF(Tāme!B94="","",Tāme!B94)</f>
        <v/>
      </c>
      <c r="C75" s="197" t="str">
        <f>IF(Tāme!D94="","",Tāme!D94)</f>
        <v/>
      </c>
      <c r="D75" s="198" t="str">
        <f>Tāme!L94</f>
        <v/>
      </c>
      <c r="E75" s="5"/>
      <c r="F75" s="199" t="str">
        <f>IF(Aprekiniem!$B$24=1,Tāme!I94,'Atbalsta noteikšana'!N89)</f>
        <v/>
      </c>
      <c r="G75" s="96"/>
      <c r="H75" s="96"/>
      <c r="I75" s="97"/>
      <c r="J75" s="97"/>
      <c r="K75" s="200">
        <f t="shared" si="9"/>
        <v>0</v>
      </c>
      <c r="L75" s="190"/>
      <c r="M75" s="201" t="str">
        <f>IFERROR(IF(Aprekiniem!$B$24=1,Tāme!K94,(Tāme!K94+'Atbalsta noteikšana'!O89)),"")</f>
        <v/>
      </c>
      <c r="N75" s="96" t="str">
        <f t="shared" si="10"/>
        <v/>
      </c>
      <c r="O75" s="96"/>
      <c r="P75" s="97"/>
      <c r="Q75" s="202">
        <f t="shared" si="11"/>
        <v>0</v>
      </c>
      <c r="R75" s="190"/>
      <c r="S75" s="5"/>
    </row>
    <row r="76" spans="1:19" hidden="1" outlineLevel="1" x14ac:dyDescent="0.3">
      <c r="A76" s="5"/>
      <c r="B76" s="197" t="str">
        <f>IF(Tāme!B95="","",Tāme!B95)</f>
        <v/>
      </c>
      <c r="C76" s="197" t="str">
        <f>IF(Tāme!D95="","",Tāme!D95)</f>
        <v/>
      </c>
      <c r="D76" s="198" t="str">
        <f>Tāme!L95</f>
        <v/>
      </c>
      <c r="E76" s="5"/>
      <c r="F76" s="199" t="str">
        <f>IF(Aprekiniem!$B$24=1,Tāme!I95,'Atbalsta noteikšana'!N90)</f>
        <v/>
      </c>
      <c r="G76" s="96"/>
      <c r="H76" s="96"/>
      <c r="I76" s="97"/>
      <c r="J76" s="97"/>
      <c r="K76" s="200">
        <f t="shared" si="9"/>
        <v>0</v>
      </c>
      <c r="L76" s="190"/>
      <c r="M76" s="201" t="str">
        <f>IFERROR(IF(Aprekiniem!$B$24=1,Tāme!K95,(Tāme!K95+'Atbalsta noteikšana'!O90)),"")</f>
        <v/>
      </c>
      <c r="N76" s="96" t="str">
        <f t="shared" si="10"/>
        <v/>
      </c>
      <c r="O76" s="96"/>
      <c r="P76" s="97"/>
      <c r="Q76" s="202">
        <f t="shared" si="11"/>
        <v>0</v>
      </c>
      <c r="R76" s="190"/>
      <c r="S76" s="5"/>
    </row>
    <row r="77" spans="1:19" ht="27" customHeight="1" x14ac:dyDescent="0.3">
      <c r="A77" s="5"/>
      <c r="B77" s="341" t="str">
        <f>'Atbalsta noteikšana'!B91</f>
        <v>VI.CITU ATJAUNOJAMO ENERGORESURSU TEHNOLOĢIJU IEGĀDE UN UZSTĀDĪŠANA, AR UZSTĀDĪŠANU SAISTĪTĀS BŪVNIECĪBAS IZMAKSAS, tajā skaitā autoruzraudzība un būvuzraudzība</v>
      </c>
      <c r="C77" s="342"/>
      <c r="D77" s="196">
        <f>SUM(D78:D89)</f>
        <v>0</v>
      </c>
      <c r="E77" s="5"/>
      <c r="F77" s="196">
        <f t="shared" ref="F77:K77" si="14">SUM(F78:F89)</f>
        <v>0</v>
      </c>
      <c r="G77" s="196">
        <f t="shared" si="14"/>
        <v>0</v>
      </c>
      <c r="H77" s="196">
        <f t="shared" si="14"/>
        <v>0</v>
      </c>
      <c r="I77" s="196">
        <f t="shared" si="14"/>
        <v>0</v>
      </c>
      <c r="J77" s="196">
        <f t="shared" si="14"/>
        <v>0</v>
      </c>
      <c r="K77" s="196">
        <f t="shared" si="14"/>
        <v>0</v>
      </c>
      <c r="L77" s="190"/>
      <c r="M77" s="196">
        <f>SUM(M78:M89)</f>
        <v>0</v>
      </c>
      <c r="N77" s="196">
        <f>SUM(N78:N89)</f>
        <v>0</v>
      </c>
      <c r="O77" s="196">
        <f>SUM(O78:O89)</f>
        <v>0</v>
      </c>
      <c r="P77" s="196">
        <f>SUM(P78:P89)</f>
        <v>0</v>
      </c>
      <c r="Q77" s="196">
        <f>SUM(Q78:Q89)</f>
        <v>0</v>
      </c>
      <c r="R77" s="190"/>
      <c r="S77" s="5"/>
    </row>
    <row r="78" spans="1:19" x14ac:dyDescent="0.3">
      <c r="A78" s="5"/>
      <c r="B78" s="197" t="str">
        <f>IF(Tāme!B102="","",Tāme!B102)</f>
        <v/>
      </c>
      <c r="C78" s="197" t="str">
        <f>IF(Tāme!D102="","",Tāme!D102)</f>
        <v/>
      </c>
      <c r="D78" s="205" t="str">
        <f>Tāme!L102</f>
        <v/>
      </c>
      <c r="E78" s="5"/>
      <c r="F78" s="199" t="str">
        <f>IF(Aprekiniem!$B$24=1,Tāme!I102,'Atbalsta noteikšana'!N92)</f>
        <v/>
      </c>
      <c r="G78" s="96"/>
      <c r="H78" s="96"/>
      <c r="I78" s="97"/>
      <c r="J78" s="97"/>
      <c r="K78" s="200">
        <f t="shared" si="9"/>
        <v>0</v>
      </c>
      <c r="L78" s="190"/>
      <c r="M78" s="201" t="str">
        <f>IFERROR(IF(Aprekiniem!$B$24=1,Tāme!K102,(Tāme!K102+'Atbalsta noteikšana'!O92)),"")</f>
        <v/>
      </c>
      <c r="N78" s="96" t="str">
        <f t="shared" si="10"/>
        <v/>
      </c>
      <c r="O78" s="96"/>
      <c r="P78" s="97"/>
      <c r="Q78" s="202">
        <f t="shared" si="11"/>
        <v>0</v>
      </c>
      <c r="R78" s="190"/>
      <c r="S78" s="5"/>
    </row>
    <row r="79" spans="1:19" collapsed="1" x14ac:dyDescent="0.3">
      <c r="A79" s="5"/>
      <c r="B79" s="197" t="str">
        <f>IF(Tāme!B103="","",Tāme!B103)</f>
        <v/>
      </c>
      <c r="C79" s="197" t="str">
        <f>IF(Tāme!D103="","",Tāme!D103)</f>
        <v/>
      </c>
      <c r="D79" s="205" t="str">
        <f>Tāme!L103</f>
        <v/>
      </c>
      <c r="E79" s="5"/>
      <c r="F79" s="199" t="str">
        <f>IF(Aprekiniem!$B$24=1,Tāme!I103,'Atbalsta noteikšana'!N93)</f>
        <v/>
      </c>
      <c r="G79" s="96"/>
      <c r="H79" s="96"/>
      <c r="I79" s="97"/>
      <c r="J79" s="97"/>
      <c r="K79" s="200">
        <f t="shared" si="9"/>
        <v>0</v>
      </c>
      <c r="L79" s="190"/>
      <c r="M79" s="201" t="str">
        <f>IFERROR(IF(Aprekiniem!$B$24=1,Tāme!K103,(Tāme!K103+'Atbalsta noteikšana'!O93)),"")</f>
        <v/>
      </c>
      <c r="N79" s="96" t="str">
        <f t="shared" si="10"/>
        <v/>
      </c>
      <c r="O79" s="96"/>
      <c r="P79" s="97"/>
      <c r="Q79" s="202">
        <f t="shared" si="11"/>
        <v>0</v>
      </c>
      <c r="R79" s="190"/>
      <c r="S79" s="5"/>
    </row>
    <row r="80" spans="1:19" hidden="1" outlineLevel="1" x14ac:dyDescent="0.3">
      <c r="A80" s="5"/>
      <c r="B80" s="197" t="str">
        <f>IF(Tāme!B104="","",Tāme!B104)</f>
        <v/>
      </c>
      <c r="C80" s="197" t="str">
        <f>IF(Tāme!D104="","",Tāme!D104)</f>
        <v/>
      </c>
      <c r="D80" s="205" t="str">
        <f>Tāme!L104</f>
        <v/>
      </c>
      <c r="E80" s="5"/>
      <c r="F80" s="199" t="str">
        <f>IF(Aprekiniem!$B$24=1,Tāme!I104,'Atbalsta noteikšana'!N94)</f>
        <v/>
      </c>
      <c r="G80" s="96"/>
      <c r="H80" s="96"/>
      <c r="I80" s="97"/>
      <c r="J80" s="97"/>
      <c r="K80" s="200">
        <f t="shared" si="9"/>
        <v>0</v>
      </c>
      <c r="L80" s="190"/>
      <c r="M80" s="201" t="str">
        <f>IFERROR(IF(Aprekiniem!$B$24=1,Tāme!K104,(Tāme!K104+'Atbalsta noteikšana'!O94)),"")</f>
        <v/>
      </c>
      <c r="N80" s="96" t="str">
        <f t="shared" si="10"/>
        <v/>
      </c>
      <c r="O80" s="96"/>
      <c r="P80" s="97"/>
      <c r="Q80" s="202">
        <f t="shared" si="11"/>
        <v>0</v>
      </c>
      <c r="R80" s="190"/>
      <c r="S80" s="5"/>
    </row>
    <row r="81" spans="1:19" hidden="1" outlineLevel="1" x14ac:dyDescent="0.3">
      <c r="A81" s="5"/>
      <c r="B81" s="197" t="str">
        <f>IF(Tāme!B105="","",Tāme!B105)</f>
        <v/>
      </c>
      <c r="C81" s="197" t="str">
        <f>IF(Tāme!D105="","",Tāme!D105)</f>
        <v/>
      </c>
      <c r="D81" s="205" t="str">
        <f>Tāme!L105</f>
        <v/>
      </c>
      <c r="E81" s="5"/>
      <c r="F81" s="199" t="str">
        <f>IF(Aprekiniem!$B$24=1,Tāme!I105,'Atbalsta noteikšana'!N95)</f>
        <v/>
      </c>
      <c r="G81" s="96"/>
      <c r="H81" s="96"/>
      <c r="I81" s="97"/>
      <c r="J81" s="97"/>
      <c r="K81" s="200">
        <f t="shared" si="9"/>
        <v>0</v>
      </c>
      <c r="L81" s="190"/>
      <c r="M81" s="201" t="str">
        <f>IFERROR(IF(Aprekiniem!$B$24=1,Tāme!K105,(Tāme!K105+'Atbalsta noteikšana'!O95)),"")</f>
        <v/>
      </c>
      <c r="N81" s="96" t="str">
        <f t="shared" si="10"/>
        <v/>
      </c>
      <c r="O81" s="96"/>
      <c r="P81" s="97"/>
      <c r="Q81" s="202">
        <f t="shared" si="11"/>
        <v>0</v>
      </c>
      <c r="R81" s="190"/>
      <c r="S81" s="5"/>
    </row>
    <row r="82" spans="1:19" hidden="1" outlineLevel="1" x14ac:dyDescent="0.3">
      <c r="A82" s="5"/>
      <c r="B82" s="197" t="str">
        <f>IF(Tāme!B106="","",Tāme!B106)</f>
        <v/>
      </c>
      <c r="C82" s="197" t="str">
        <f>IF(Tāme!D106="","",Tāme!D106)</f>
        <v/>
      </c>
      <c r="D82" s="205" t="str">
        <f>Tāme!L106</f>
        <v/>
      </c>
      <c r="E82" s="5"/>
      <c r="F82" s="199" t="str">
        <f>IF(Aprekiniem!$B$24=1,Tāme!I106,'Atbalsta noteikšana'!N96)</f>
        <v/>
      </c>
      <c r="G82" s="96"/>
      <c r="H82" s="96"/>
      <c r="I82" s="97"/>
      <c r="J82" s="97"/>
      <c r="K82" s="200">
        <f t="shared" si="9"/>
        <v>0</v>
      </c>
      <c r="L82" s="190"/>
      <c r="M82" s="201" t="str">
        <f>IFERROR(IF(Aprekiniem!$B$24=1,Tāme!K106,(Tāme!K106+'Atbalsta noteikšana'!O96)),"")</f>
        <v/>
      </c>
      <c r="N82" s="96" t="str">
        <f t="shared" si="10"/>
        <v/>
      </c>
      <c r="O82" s="96"/>
      <c r="P82" s="97"/>
      <c r="Q82" s="202">
        <f t="shared" si="11"/>
        <v>0</v>
      </c>
      <c r="R82" s="190"/>
      <c r="S82" s="5"/>
    </row>
    <row r="83" spans="1:19" hidden="1" outlineLevel="1" x14ac:dyDescent="0.3">
      <c r="A83" s="5"/>
      <c r="B83" s="197" t="str">
        <f>IF(Tāme!B107="","",Tāme!B107)</f>
        <v/>
      </c>
      <c r="C83" s="197" t="str">
        <f>IF(Tāme!D107="","",Tāme!D107)</f>
        <v/>
      </c>
      <c r="D83" s="205" t="str">
        <f>Tāme!L107</f>
        <v/>
      </c>
      <c r="E83" s="5"/>
      <c r="F83" s="199" t="str">
        <f>IF(Aprekiniem!$B$24=1,Tāme!I107,'Atbalsta noteikšana'!N97)</f>
        <v/>
      </c>
      <c r="G83" s="96"/>
      <c r="H83" s="96"/>
      <c r="I83" s="97"/>
      <c r="J83" s="97"/>
      <c r="K83" s="200">
        <f t="shared" si="9"/>
        <v>0</v>
      </c>
      <c r="L83" s="190"/>
      <c r="M83" s="201" t="str">
        <f>IFERROR(IF(Aprekiniem!$B$24=1,Tāme!K107,(Tāme!K107+'Atbalsta noteikšana'!O97)),"")</f>
        <v/>
      </c>
      <c r="N83" s="96" t="str">
        <f t="shared" si="10"/>
        <v/>
      </c>
      <c r="O83" s="96"/>
      <c r="P83" s="97"/>
      <c r="Q83" s="202">
        <f t="shared" si="11"/>
        <v>0</v>
      </c>
      <c r="R83" s="190"/>
      <c r="S83" s="5"/>
    </row>
    <row r="84" spans="1:19" hidden="1" outlineLevel="1" x14ac:dyDescent="0.3">
      <c r="A84" s="5"/>
      <c r="B84" s="197" t="str">
        <f>IF(Tāme!B108="","",Tāme!B108)</f>
        <v/>
      </c>
      <c r="C84" s="197" t="str">
        <f>IF(Tāme!D108="","",Tāme!D108)</f>
        <v/>
      </c>
      <c r="D84" s="205" t="str">
        <f>Tāme!L108</f>
        <v/>
      </c>
      <c r="E84" s="5"/>
      <c r="F84" s="199" t="str">
        <f>IF(Aprekiniem!$B$24=1,Tāme!I108,'Atbalsta noteikšana'!N98)</f>
        <v/>
      </c>
      <c r="G84" s="96"/>
      <c r="H84" s="96"/>
      <c r="I84" s="97"/>
      <c r="J84" s="97"/>
      <c r="K84" s="200">
        <f t="shared" si="9"/>
        <v>0</v>
      </c>
      <c r="L84" s="190"/>
      <c r="M84" s="201" t="str">
        <f>IFERROR(IF(Aprekiniem!$B$24=1,Tāme!K108,(Tāme!K108+'Atbalsta noteikšana'!O98)),"")</f>
        <v/>
      </c>
      <c r="N84" s="96" t="str">
        <f t="shared" si="10"/>
        <v/>
      </c>
      <c r="O84" s="96"/>
      <c r="P84" s="97"/>
      <c r="Q84" s="202">
        <f t="shared" si="11"/>
        <v>0</v>
      </c>
      <c r="R84" s="190"/>
      <c r="S84" s="5"/>
    </row>
    <row r="85" spans="1:19" hidden="1" outlineLevel="1" x14ac:dyDescent="0.3">
      <c r="A85" s="5"/>
      <c r="B85" s="197" t="str">
        <f>IF(Tāme!B109="","",Tāme!B109)</f>
        <v/>
      </c>
      <c r="C85" s="197" t="str">
        <f>IF(Tāme!D109="","",Tāme!D109)</f>
        <v/>
      </c>
      <c r="D85" s="205" t="str">
        <f>Tāme!L109</f>
        <v/>
      </c>
      <c r="E85" s="5"/>
      <c r="F85" s="199" t="str">
        <f>IF(Aprekiniem!$B$24=1,Tāme!I109,'Atbalsta noteikšana'!N99)</f>
        <v/>
      </c>
      <c r="G85" s="96"/>
      <c r="H85" s="96"/>
      <c r="I85" s="97"/>
      <c r="J85" s="97"/>
      <c r="K85" s="200">
        <f t="shared" si="9"/>
        <v>0</v>
      </c>
      <c r="L85" s="190"/>
      <c r="M85" s="201" t="str">
        <f>IFERROR(IF(Aprekiniem!$B$24=1,Tāme!K109,(Tāme!K109+'Atbalsta noteikšana'!O99)),"")</f>
        <v/>
      </c>
      <c r="N85" s="96" t="str">
        <f t="shared" si="10"/>
        <v/>
      </c>
      <c r="O85" s="96"/>
      <c r="P85" s="97"/>
      <c r="Q85" s="202">
        <f t="shared" si="11"/>
        <v>0</v>
      </c>
      <c r="R85" s="190"/>
      <c r="S85" s="5"/>
    </row>
    <row r="86" spans="1:19" hidden="1" outlineLevel="1" x14ac:dyDescent="0.3">
      <c r="A86" s="5"/>
      <c r="B86" s="197" t="str">
        <f>IF(Tāme!B110="","",Tāme!B110)</f>
        <v/>
      </c>
      <c r="C86" s="197" t="str">
        <f>IF(Tāme!D110="","",Tāme!D110)</f>
        <v/>
      </c>
      <c r="D86" s="205" t="str">
        <f>Tāme!L110</f>
        <v/>
      </c>
      <c r="E86" s="5"/>
      <c r="F86" s="199" t="str">
        <f>IF(Aprekiniem!$B$24=1,Tāme!I110,'Atbalsta noteikšana'!N100)</f>
        <v/>
      </c>
      <c r="G86" s="96"/>
      <c r="H86" s="96"/>
      <c r="I86" s="97"/>
      <c r="J86" s="97"/>
      <c r="K86" s="200">
        <f t="shared" si="9"/>
        <v>0</v>
      </c>
      <c r="L86" s="190"/>
      <c r="M86" s="201" t="str">
        <f>IFERROR(IF(Aprekiniem!$B$24=1,Tāme!K110,(Tāme!K110+'Atbalsta noteikšana'!O100)),"")</f>
        <v/>
      </c>
      <c r="N86" s="96" t="str">
        <f t="shared" si="10"/>
        <v/>
      </c>
      <c r="O86" s="96"/>
      <c r="P86" s="97"/>
      <c r="Q86" s="202">
        <f t="shared" si="11"/>
        <v>0</v>
      </c>
      <c r="R86" s="190"/>
      <c r="S86" s="5"/>
    </row>
    <row r="87" spans="1:19" hidden="1" outlineLevel="1" x14ac:dyDescent="0.3">
      <c r="A87" s="5"/>
      <c r="B87" s="197" t="str">
        <f>IF(Tāme!B111="","",Tāme!B111)</f>
        <v/>
      </c>
      <c r="C87" s="197" t="str">
        <f>IF(Tāme!D111="","",Tāme!D111)</f>
        <v/>
      </c>
      <c r="D87" s="205" t="str">
        <f>Tāme!L111</f>
        <v/>
      </c>
      <c r="E87" s="5"/>
      <c r="F87" s="199" t="str">
        <f>IF(Aprekiniem!$B$24=1,Tāme!I111,'Atbalsta noteikšana'!N101)</f>
        <v/>
      </c>
      <c r="G87" s="96"/>
      <c r="H87" s="96"/>
      <c r="I87" s="97"/>
      <c r="J87" s="97"/>
      <c r="K87" s="200">
        <f t="shared" si="9"/>
        <v>0</v>
      </c>
      <c r="L87" s="190"/>
      <c r="M87" s="201" t="str">
        <f>IFERROR(IF(Aprekiniem!$B$24=1,Tāme!K111,(Tāme!K111+'Atbalsta noteikšana'!O101)),"")</f>
        <v/>
      </c>
      <c r="N87" s="96" t="str">
        <f t="shared" si="10"/>
        <v/>
      </c>
      <c r="O87" s="96"/>
      <c r="P87" s="97"/>
      <c r="Q87" s="202">
        <f t="shared" si="11"/>
        <v>0</v>
      </c>
      <c r="R87" s="190"/>
      <c r="S87" s="5"/>
    </row>
    <row r="88" spans="1:19" hidden="1" outlineLevel="1" x14ac:dyDescent="0.3">
      <c r="A88" s="5"/>
      <c r="B88" s="197" t="str">
        <f>IF(Tāme!B112="","",Tāme!B112)</f>
        <v/>
      </c>
      <c r="C88" s="197" t="str">
        <f>IF(Tāme!D112="","",Tāme!D112)</f>
        <v/>
      </c>
      <c r="D88" s="205" t="str">
        <f>Tāme!L112</f>
        <v/>
      </c>
      <c r="E88" s="5"/>
      <c r="F88" s="199" t="str">
        <f>IF(Aprekiniem!$B$24=1,Tāme!I112,'Atbalsta noteikšana'!N102)</f>
        <v/>
      </c>
      <c r="G88" s="96"/>
      <c r="H88" s="96"/>
      <c r="I88" s="97"/>
      <c r="J88" s="97"/>
      <c r="K88" s="200">
        <f t="shared" si="9"/>
        <v>0</v>
      </c>
      <c r="L88" s="190"/>
      <c r="M88" s="201" t="str">
        <f>IFERROR(IF(Aprekiniem!$B$24=1,Tāme!K112,(Tāme!K112+'Atbalsta noteikšana'!O102)),"")</f>
        <v/>
      </c>
      <c r="N88" s="96" t="str">
        <f t="shared" si="10"/>
        <v/>
      </c>
      <c r="O88" s="96"/>
      <c r="P88" s="97"/>
      <c r="Q88" s="202">
        <f t="shared" si="11"/>
        <v>0</v>
      </c>
      <c r="R88" s="190"/>
      <c r="S88" s="5"/>
    </row>
    <row r="89" spans="1:19" hidden="1" outlineLevel="1" x14ac:dyDescent="0.3">
      <c r="A89" s="5"/>
      <c r="B89" s="197" t="str">
        <f>IF(Tāme!B113="","",Tāme!B113)</f>
        <v/>
      </c>
      <c r="C89" s="197" t="str">
        <f>IF(Tāme!D113="","",Tāme!D113)</f>
        <v/>
      </c>
      <c r="D89" s="205" t="str">
        <f>Tāme!L113</f>
        <v/>
      </c>
      <c r="E89" s="5"/>
      <c r="F89" s="199" t="str">
        <f>IF(Aprekiniem!$B$24=1,Tāme!I113,'Atbalsta noteikšana'!N103)</f>
        <v/>
      </c>
      <c r="G89" s="96"/>
      <c r="H89" s="96"/>
      <c r="I89" s="97"/>
      <c r="J89" s="97"/>
      <c r="K89" s="200">
        <f t="shared" si="9"/>
        <v>0</v>
      </c>
      <c r="L89" s="190"/>
      <c r="M89" s="201" t="str">
        <f>IFERROR(IF(Aprekiniem!$B$24=1,Tāme!K113,(Tāme!K113+'Atbalsta noteikšana'!O103)),"")</f>
        <v/>
      </c>
      <c r="N89" s="96" t="str">
        <f t="shared" si="10"/>
        <v/>
      </c>
      <c r="O89" s="96"/>
      <c r="P89" s="97"/>
      <c r="Q89" s="202">
        <f t="shared" si="11"/>
        <v>0</v>
      </c>
      <c r="R89" s="190"/>
      <c r="S89" s="5"/>
    </row>
    <row r="90" spans="1:19" ht="21.75" customHeight="1" x14ac:dyDescent="0.3">
      <c r="A90" s="5"/>
      <c r="B90" s="343" t="s">
        <v>94</v>
      </c>
      <c r="C90" s="343"/>
      <c r="D90" s="206">
        <f>D12+D25+D38+D51+D64+D77</f>
        <v>0</v>
      </c>
      <c r="E90" s="5"/>
      <c r="F90" s="206">
        <f t="shared" ref="F90:K90" si="15">F12+F25+F38+F51+F64+F77</f>
        <v>0</v>
      </c>
      <c r="G90" s="206">
        <f t="shared" si="15"/>
        <v>0</v>
      </c>
      <c r="H90" s="206">
        <f t="shared" si="15"/>
        <v>0</v>
      </c>
      <c r="I90" s="206">
        <f t="shared" si="15"/>
        <v>0</v>
      </c>
      <c r="J90" s="206">
        <f t="shared" si="15"/>
        <v>0</v>
      </c>
      <c r="K90" s="206">
        <f t="shared" si="15"/>
        <v>0</v>
      </c>
      <c r="L90" s="190"/>
      <c r="M90" s="206">
        <f>M12+M25+M38+M51+M64+M77</f>
        <v>100</v>
      </c>
      <c r="N90" s="206">
        <f>N12+N25+N38+N51+N64+N77</f>
        <v>100</v>
      </c>
      <c r="O90" s="206">
        <f>O12+O25+O38+O51+O64+O77</f>
        <v>0</v>
      </c>
      <c r="P90" s="206">
        <f>P12+P25+P38+P51+P64+P77</f>
        <v>0</v>
      </c>
      <c r="Q90" s="206">
        <f>Q12+Q25+Q38+Q51+Q64+Q77</f>
        <v>0</v>
      </c>
      <c r="R90" s="190"/>
      <c r="S90" s="5"/>
    </row>
    <row r="91" spans="1:19" s="5" customFormat="1" x14ac:dyDescent="0.3">
      <c r="M91" s="207"/>
    </row>
    <row r="92" spans="1:19" s="18" customFormat="1" ht="20.25" customHeight="1" x14ac:dyDescent="0.25">
      <c r="A92" s="20"/>
      <c r="B92" s="338" t="s">
        <v>124</v>
      </c>
      <c r="C92" s="338"/>
      <c r="D92" s="338"/>
      <c r="E92" s="338"/>
      <c r="F92" s="338"/>
      <c r="G92" s="338"/>
      <c r="H92" s="338"/>
      <c r="I92" s="338"/>
      <c r="J92" s="338"/>
      <c r="K92" s="338"/>
      <c r="L92" s="338"/>
      <c r="M92" s="338"/>
      <c r="N92" s="338"/>
      <c r="O92" s="338"/>
      <c r="P92" s="338"/>
      <c r="Q92" s="338"/>
      <c r="R92" s="338"/>
    </row>
    <row r="93" spans="1:19" s="18" customFormat="1" ht="69.75" customHeight="1" x14ac:dyDescent="0.3">
      <c r="A93" s="20"/>
      <c r="B93" s="291" t="s">
        <v>34</v>
      </c>
      <c r="C93" s="291"/>
      <c r="D93" s="55"/>
      <c r="E93" s="5"/>
      <c r="F93" s="55"/>
      <c r="G93" s="55"/>
      <c r="H93" s="55"/>
      <c r="I93" s="55"/>
      <c r="J93" s="55"/>
      <c r="K93" s="55"/>
      <c r="L93" s="55"/>
      <c r="M93" s="55" t="s">
        <v>84</v>
      </c>
      <c r="N93" s="55" t="s">
        <v>49</v>
      </c>
      <c r="O93" s="55" t="s">
        <v>50</v>
      </c>
      <c r="P93" s="55" t="s">
        <v>95</v>
      </c>
      <c r="Q93" s="194" t="s">
        <v>37</v>
      </c>
      <c r="R93" s="208"/>
    </row>
    <row r="94" spans="1:19" s="18" customFormat="1" ht="16.5" customHeight="1" x14ac:dyDescent="0.3">
      <c r="A94" s="20"/>
      <c r="B94" s="347" t="s">
        <v>68</v>
      </c>
      <c r="C94" s="348"/>
      <c r="D94" s="196"/>
      <c r="E94" s="5"/>
      <c r="F94" s="209"/>
      <c r="G94" s="209"/>
      <c r="H94" s="209"/>
      <c r="I94" s="209"/>
      <c r="J94" s="209"/>
      <c r="K94" s="209"/>
      <c r="L94" s="190"/>
      <c r="M94" s="196"/>
      <c r="N94" s="196"/>
      <c r="O94" s="196"/>
      <c r="P94" s="196"/>
      <c r="Q94" s="196"/>
      <c r="R94" s="208"/>
    </row>
    <row r="95" spans="1:19" s="18" customFormat="1" ht="16.5" customHeight="1" x14ac:dyDescent="0.3">
      <c r="A95" s="20"/>
      <c r="B95" s="197" t="str">
        <f>IF(Tāme!B123="","",Tāme!B123)</f>
        <v/>
      </c>
      <c r="C95" s="197" t="str">
        <f>IF(Tāme!D123="","",Tāme!D123)</f>
        <v/>
      </c>
      <c r="D95" s="205" t="str">
        <f>IF(Tāme!L123="","",Tāme!L123)</f>
        <v/>
      </c>
      <c r="E95" s="5"/>
      <c r="F95" s="210"/>
      <c r="G95" s="210"/>
      <c r="H95" s="210"/>
      <c r="I95" s="210"/>
      <c r="J95" s="210"/>
      <c r="K95" s="211"/>
      <c r="L95" s="190"/>
      <c r="M95" s="201" t="str">
        <f>D95</f>
        <v/>
      </c>
      <c r="N95" s="96" t="str">
        <f>M95</f>
        <v/>
      </c>
      <c r="O95" s="96"/>
      <c r="P95" s="97"/>
      <c r="Q95" s="202"/>
      <c r="R95" s="208"/>
    </row>
    <row r="96" spans="1:19" s="18" customFormat="1" ht="16.5" customHeight="1" collapsed="1" x14ac:dyDescent="0.3">
      <c r="A96" s="20"/>
      <c r="B96" s="197" t="str">
        <f>IF(Tāme!B124="","",Tāme!B124)</f>
        <v/>
      </c>
      <c r="C96" s="197" t="str">
        <f>IF(Tāme!D124="","",Tāme!D124)</f>
        <v/>
      </c>
      <c r="D96" s="205" t="str">
        <f>IF(Tāme!L124="","",Tāme!L124)</f>
        <v/>
      </c>
      <c r="E96" s="5"/>
      <c r="F96" s="210"/>
      <c r="G96" s="210"/>
      <c r="H96" s="210"/>
      <c r="I96" s="210"/>
      <c r="J96" s="210"/>
      <c r="K96" s="211"/>
      <c r="L96" s="190"/>
      <c r="M96" s="201" t="str">
        <f t="shared" ref="M96:M100" si="16">D96</f>
        <v/>
      </c>
      <c r="N96" s="96" t="str">
        <f t="shared" ref="N96:N101" si="17">M96</f>
        <v/>
      </c>
      <c r="O96" s="96"/>
      <c r="P96" s="97"/>
      <c r="Q96" s="202"/>
      <c r="R96" s="208"/>
    </row>
    <row r="97" spans="1:19" s="18" customFormat="1" ht="16.5" hidden="1" customHeight="1" outlineLevel="1" x14ac:dyDescent="0.3">
      <c r="A97" s="20"/>
      <c r="B97" s="197" t="str">
        <f>IF(Tāme!B125="","",Tāme!B125)</f>
        <v/>
      </c>
      <c r="C97" s="197" t="str">
        <f>IF(Tāme!D125="","",Tāme!D125)</f>
        <v/>
      </c>
      <c r="D97" s="205" t="str">
        <f>IF(Tāme!L125="","",Tāme!L125)</f>
        <v/>
      </c>
      <c r="E97" s="5"/>
      <c r="F97" s="210"/>
      <c r="G97" s="210"/>
      <c r="H97" s="210"/>
      <c r="I97" s="210"/>
      <c r="J97" s="210"/>
      <c r="K97" s="211"/>
      <c r="L97" s="190"/>
      <c r="M97" s="201" t="str">
        <f t="shared" si="16"/>
        <v/>
      </c>
      <c r="N97" s="96" t="str">
        <f t="shared" si="17"/>
        <v/>
      </c>
      <c r="O97" s="96"/>
      <c r="P97" s="97"/>
      <c r="Q97" s="202"/>
      <c r="R97" s="208"/>
    </row>
    <row r="98" spans="1:19" s="18" customFormat="1" ht="16.5" hidden="1" customHeight="1" outlineLevel="1" x14ac:dyDescent="0.3">
      <c r="A98" s="20"/>
      <c r="B98" s="197" t="str">
        <f>IF(Tāme!B126="","",Tāme!B126)</f>
        <v/>
      </c>
      <c r="C98" s="197" t="str">
        <f>IF(Tāme!D126="","",Tāme!D126)</f>
        <v/>
      </c>
      <c r="D98" s="205" t="str">
        <f>IF(Tāme!L126="","",Tāme!L126)</f>
        <v/>
      </c>
      <c r="E98" s="5"/>
      <c r="F98" s="210"/>
      <c r="G98" s="210"/>
      <c r="H98" s="210"/>
      <c r="I98" s="210"/>
      <c r="J98" s="210"/>
      <c r="K98" s="211"/>
      <c r="L98" s="190"/>
      <c r="M98" s="201" t="str">
        <f t="shared" si="16"/>
        <v/>
      </c>
      <c r="N98" s="96" t="str">
        <f t="shared" si="17"/>
        <v/>
      </c>
      <c r="O98" s="96"/>
      <c r="P98" s="97"/>
      <c r="Q98" s="202"/>
      <c r="R98" s="208"/>
    </row>
    <row r="99" spans="1:19" s="18" customFormat="1" ht="16.5" hidden="1" customHeight="1" outlineLevel="1" x14ac:dyDescent="0.3">
      <c r="A99" s="20"/>
      <c r="B99" s="197" t="str">
        <f>IF(Tāme!B127="","",Tāme!B127)</f>
        <v/>
      </c>
      <c r="C99" s="197" t="str">
        <f>IF(Tāme!D127="","",Tāme!D127)</f>
        <v/>
      </c>
      <c r="D99" s="205" t="str">
        <f>IF(Tāme!L127="","",Tāme!L127)</f>
        <v/>
      </c>
      <c r="E99" s="5"/>
      <c r="F99" s="210"/>
      <c r="G99" s="210"/>
      <c r="H99" s="210"/>
      <c r="I99" s="210"/>
      <c r="J99" s="210"/>
      <c r="K99" s="211"/>
      <c r="L99" s="190"/>
      <c r="M99" s="201" t="str">
        <f t="shared" si="16"/>
        <v/>
      </c>
      <c r="N99" s="96" t="str">
        <f t="shared" si="17"/>
        <v/>
      </c>
      <c r="O99" s="96"/>
      <c r="P99" s="97"/>
      <c r="Q99" s="202"/>
      <c r="R99" s="208"/>
    </row>
    <row r="100" spans="1:19" s="18" customFormat="1" ht="16.5" hidden="1" customHeight="1" outlineLevel="1" x14ac:dyDescent="0.3">
      <c r="A100" s="20"/>
      <c r="B100" s="197" t="str">
        <f>IF(Tāme!B128="","",Tāme!B128)</f>
        <v/>
      </c>
      <c r="C100" s="197" t="str">
        <f>IF(Tāme!D128="","",Tāme!D128)</f>
        <v/>
      </c>
      <c r="D100" s="205" t="str">
        <f>IF(Tāme!L128="","",Tāme!L128)</f>
        <v/>
      </c>
      <c r="E100" s="5"/>
      <c r="F100" s="210"/>
      <c r="G100" s="210"/>
      <c r="H100" s="210"/>
      <c r="I100" s="210"/>
      <c r="J100" s="210"/>
      <c r="K100" s="211"/>
      <c r="L100" s="190"/>
      <c r="M100" s="201" t="str">
        <f t="shared" si="16"/>
        <v/>
      </c>
      <c r="N100" s="96" t="str">
        <f t="shared" si="17"/>
        <v/>
      </c>
      <c r="O100" s="96"/>
      <c r="P100" s="97"/>
      <c r="Q100" s="202"/>
      <c r="R100" s="208"/>
    </row>
    <row r="101" spans="1:19" s="18" customFormat="1" ht="16.5" hidden="1" customHeight="1" outlineLevel="1" x14ac:dyDescent="0.3">
      <c r="A101" s="20"/>
      <c r="B101" s="197" t="str">
        <f>IF(Tāme!B129="","",Tāme!B129)</f>
        <v/>
      </c>
      <c r="C101" s="197" t="str">
        <f>IF(Tāme!D129="","",Tāme!D129)</f>
        <v/>
      </c>
      <c r="D101" s="205" t="str">
        <f>IF(Tāme!L129="","",Tāme!L129)</f>
        <v/>
      </c>
      <c r="E101" s="5"/>
      <c r="F101" s="210"/>
      <c r="G101" s="210"/>
      <c r="H101" s="210"/>
      <c r="I101" s="210"/>
      <c r="J101" s="210"/>
      <c r="K101" s="211"/>
      <c r="L101" s="190"/>
      <c r="M101" s="201" t="str">
        <f t="shared" ref="M101" si="18">D101</f>
        <v/>
      </c>
      <c r="N101" s="96" t="str">
        <f t="shared" si="17"/>
        <v/>
      </c>
      <c r="O101" s="96"/>
      <c r="P101" s="97"/>
      <c r="Q101" s="202"/>
      <c r="R101" s="208"/>
    </row>
    <row r="102" spans="1:19" ht="18" x14ac:dyDescent="0.3">
      <c r="A102" s="5"/>
      <c r="B102" s="343" t="s">
        <v>94</v>
      </c>
      <c r="C102" s="343"/>
      <c r="D102" s="212">
        <f>SUM(D95:D101)</f>
        <v>0</v>
      </c>
      <c r="E102" s="213"/>
      <c r="F102" s="214"/>
      <c r="G102" s="214"/>
      <c r="H102" s="214"/>
      <c r="I102" s="214"/>
      <c r="J102" s="214"/>
      <c r="K102" s="215"/>
      <c r="L102" s="216"/>
      <c r="M102" s="214">
        <f>SUM(M95:M101)</f>
        <v>0</v>
      </c>
      <c r="N102" s="214">
        <f>SUM(N95:N101)</f>
        <v>0</v>
      </c>
      <c r="O102" s="214">
        <f t="shared" ref="O102" si="19">SUM(O95:O101)</f>
        <v>0</v>
      </c>
      <c r="P102" s="214">
        <f>SUM(P95:P101)</f>
        <v>0</v>
      </c>
      <c r="Q102" s="214">
        <f>SUM(Q95:Q101)</f>
        <v>0</v>
      </c>
      <c r="R102" s="208"/>
      <c r="S102" s="5"/>
    </row>
    <row r="103" spans="1:19" s="5" customFormat="1" x14ac:dyDescent="0.3"/>
    <row r="104" spans="1:19" s="18" customFormat="1" ht="19.5" customHeight="1" x14ac:dyDescent="0.25">
      <c r="A104" s="20"/>
      <c r="B104" s="222" t="s">
        <v>122</v>
      </c>
      <c r="C104" s="222"/>
      <c r="D104" s="229"/>
      <c r="E104" s="229"/>
      <c r="F104" s="229"/>
      <c r="G104" s="229"/>
      <c r="H104" s="14"/>
      <c r="I104" s="14"/>
      <c r="J104" s="14"/>
      <c r="K104" s="14"/>
      <c r="L104" s="14"/>
      <c r="M104" s="14"/>
      <c r="N104" s="14"/>
      <c r="O104" s="14"/>
      <c r="P104" s="14"/>
      <c r="Q104" s="14"/>
      <c r="R104" s="14"/>
    </row>
    <row r="105" spans="1:19" ht="87.75" x14ac:dyDescent="0.3">
      <c r="A105" s="5"/>
      <c r="B105" s="349" t="s">
        <v>35</v>
      </c>
      <c r="C105" s="350"/>
      <c r="D105" s="350"/>
      <c r="E105" s="351"/>
      <c r="F105" s="217" t="s">
        <v>9</v>
      </c>
      <c r="G105" s="217" t="s">
        <v>52</v>
      </c>
      <c r="H105" s="217" t="s">
        <v>53</v>
      </c>
      <c r="I105" s="217" t="s">
        <v>114</v>
      </c>
      <c r="J105" s="217" t="s">
        <v>44</v>
      </c>
      <c r="K105" s="242"/>
      <c r="L105" s="39"/>
      <c r="M105" s="352"/>
      <c r="N105" s="352"/>
      <c r="O105" s="352"/>
      <c r="P105" s="352"/>
      <c r="Q105" s="352"/>
      <c r="R105" s="39"/>
      <c r="S105" s="5"/>
    </row>
    <row r="106" spans="1:19" ht="25.5" customHeight="1" x14ac:dyDescent="0.3">
      <c r="A106" s="5"/>
      <c r="B106" s="354" t="s">
        <v>96</v>
      </c>
      <c r="C106" s="355"/>
      <c r="D106" s="355"/>
      <c r="E106" s="356"/>
      <c r="F106" s="231">
        <f>F90</f>
        <v>0</v>
      </c>
      <c r="G106" s="231">
        <f t="shared" ref="G106:J106" si="20">G90</f>
        <v>0</v>
      </c>
      <c r="H106" s="231">
        <f t="shared" si="20"/>
        <v>0</v>
      </c>
      <c r="I106" s="231">
        <f t="shared" si="20"/>
        <v>0</v>
      </c>
      <c r="J106" s="232">
        <f t="shared" si="20"/>
        <v>0</v>
      </c>
      <c r="K106" s="218" t="str">
        <f>IF(F106=SUM(G106:J106),"","Dati nav korekti, nav norādīti izmaksu finansētāji")</f>
        <v/>
      </c>
      <c r="L106" s="39"/>
      <c r="M106" s="39"/>
      <c r="N106" s="39"/>
      <c r="O106" s="39"/>
      <c r="P106" s="39"/>
      <c r="Q106" s="353"/>
      <c r="R106" s="353"/>
      <c r="S106" s="5"/>
    </row>
    <row r="107" spans="1:19" ht="25.5" customHeight="1" x14ac:dyDescent="0.3">
      <c r="A107" s="5"/>
      <c r="B107" s="354" t="s">
        <v>97</v>
      </c>
      <c r="C107" s="355"/>
      <c r="D107" s="355"/>
      <c r="E107" s="356"/>
      <c r="F107" s="231">
        <f>M90</f>
        <v>100</v>
      </c>
      <c r="G107" s="231">
        <f t="shared" ref="G107:I107" si="21">N90</f>
        <v>100</v>
      </c>
      <c r="H107" s="231">
        <f t="shared" si="21"/>
        <v>0</v>
      </c>
      <c r="I107" s="231">
        <f t="shared" si="21"/>
        <v>0</v>
      </c>
      <c r="J107" s="233"/>
      <c r="K107" s="218" t="str">
        <f>IF(F107=SUM(G107:J107),"","Dati nav korekti, nav norādīti izmaksu finansētāji")</f>
        <v/>
      </c>
      <c r="L107" s="39"/>
      <c r="M107" s="39"/>
      <c r="N107" s="39"/>
      <c r="O107" s="39"/>
      <c r="P107" s="39"/>
      <c r="Q107" s="39"/>
      <c r="R107" s="39"/>
      <c r="S107" s="5"/>
    </row>
    <row r="108" spans="1:19" ht="25.5" customHeight="1" x14ac:dyDescent="0.3">
      <c r="A108" s="5"/>
      <c r="B108" s="354" t="s">
        <v>92</v>
      </c>
      <c r="C108" s="355"/>
      <c r="D108" s="355"/>
      <c r="E108" s="356"/>
      <c r="F108" s="232">
        <f>F106+F107</f>
        <v>100</v>
      </c>
      <c r="G108" s="232">
        <f t="shared" ref="G108:I108" si="22">G106+G107</f>
        <v>100</v>
      </c>
      <c r="H108" s="232">
        <f t="shared" si="22"/>
        <v>0</v>
      </c>
      <c r="I108" s="232">
        <f t="shared" si="22"/>
        <v>0</v>
      </c>
      <c r="J108" s="233"/>
      <c r="K108" s="218"/>
      <c r="L108" s="39"/>
      <c r="M108" s="39"/>
      <c r="N108" s="39"/>
      <c r="O108" s="39"/>
      <c r="P108" s="39"/>
      <c r="Q108" s="39"/>
      <c r="R108" s="39"/>
      <c r="S108" s="5"/>
    </row>
    <row r="109" spans="1:19" ht="25.5" customHeight="1" x14ac:dyDescent="0.3">
      <c r="A109" s="5"/>
      <c r="B109" s="357" t="s">
        <v>123</v>
      </c>
      <c r="C109" s="358"/>
      <c r="D109" s="358"/>
      <c r="E109" s="359"/>
      <c r="F109" s="234">
        <f>M102</f>
        <v>0</v>
      </c>
      <c r="G109" s="234">
        <f t="shared" ref="G109:I109" si="23">N102</f>
        <v>0</v>
      </c>
      <c r="H109" s="234">
        <f t="shared" si="23"/>
        <v>0</v>
      </c>
      <c r="I109" s="234">
        <f t="shared" si="23"/>
        <v>0</v>
      </c>
      <c r="J109" s="235"/>
      <c r="K109" s="218" t="str">
        <f>IF(F109=SUM(G109:J109),"","Dati nav korekti, nav norādīti izmaksu finansētāji")</f>
        <v/>
      </c>
      <c r="L109" s="39"/>
      <c r="M109" s="223"/>
      <c r="N109" s="39"/>
      <c r="O109" s="39"/>
      <c r="P109" s="39"/>
      <c r="Q109" s="39"/>
      <c r="R109" s="39"/>
      <c r="S109" s="5"/>
    </row>
    <row r="110" spans="1:19" ht="25.5" customHeight="1" x14ac:dyDescent="0.3">
      <c r="A110" s="5"/>
      <c r="B110" s="360" t="s">
        <v>13</v>
      </c>
      <c r="C110" s="360"/>
      <c r="D110" s="360"/>
      <c r="E110" s="360"/>
      <c r="F110" s="236">
        <f>F108+F109</f>
        <v>100</v>
      </c>
      <c r="G110" s="236">
        <f t="shared" ref="G110:I110" si="24">G108+G109</f>
        <v>100</v>
      </c>
      <c r="H110" s="236">
        <f t="shared" si="24"/>
        <v>0</v>
      </c>
      <c r="I110" s="236">
        <f t="shared" si="24"/>
        <v>0</v>
      </c>
      <c r="J110" s="236">
        <f>J106</f>
        <v>0</v>
      </c>
      <c r="K110" s="218" t="str">
        <f>IF(F110=Tāme!L116+Tāme!L130,"","Nesakrīt izmaksas ar darba lapu Tāme, aizpildiet darba lapu - Atbalsta noteikšana")</f>
        <v>Nesakrīt izmaksas ar darba lapu Tāme, aizpildiet darba lapu - Atbalsta noteikšana</v>
      </c>
      <c r="L110" s="39"/>
      <c r="M110" s="39"/>
      <c r="N110" s="39"/>
      <c r="O110" s="39"/>
      <c r="P110" s="39"/>
      <c r="Q110" s="39"/>
      <c r="R110" s="39"/>
      <c r="S110" s="5"/>
    </row>
    <row r="111" spans="1:19" s="5" customFormat="1" ht="18" customHeight="1" x14ac:dyDescent="0.3">
      <c r="B111" s="238"/>
      <c r="C111" s="238"/>
      <c r="D111" s="238"/>
      <c r="E111" s="238"/>
      <c r="F111" s="239" t="str">
        <f>IFERROR(IF(Aprekiniem!B41=0,Aprekiniem!C41,""),"")</f>
        <v/>
      </c>
      <c r="G111" s="240"/>
      <c r="H111" s="240"/>
      <c r="I111" s="240"/>
      <c r="J111" s="240"/>
      <c r="K111" s="241"/>
      <c r="L111" s="15"/>
      <c r="M111" s="15"/>
      <c r="N111" s="15"/>
      <c r="O111" s="15"/>
      <c r="P111" s="15"/>
      <c r="Q111" s="15"/>
      <c r="R111" s="15"/>
    </row>
    <row r="112" spans="1:19" s="5" customFormat="1" x14ac:dyDescent="0.3">
      <c r="B112" s="15"/>
      <c r="C112" s="15"/>
      <c r="D112" s="15"/>
      <c r="E112" s="15"/>
      <c r="F112" s="239" t="str">
        <f>IF(Aprekiniem!B46=0,Aprekiniem!C46,"")</f>
        <v/>
      </c>
      <c r="G112" s="15"/>
      <c r="H112" s="15"/>
      <c r="I112" s="15"/>
      <c r="J112" s="15"/>
      <c r="K112" s="15"/>
      <c r="L112" s="15"/>
      <c r="M112" s="15"/>
      <c r="N112" s="15"/>
      <c r="O112" s="15"/>
      <c r="P112" s="15"/>
      <c r="Q112" s="15"/>
      <c r="R112" s="15"/>
    </row>
    <row r="113" spans="2:18" s="5" customFormat="1" x14ac:dyDescent="0.3">
      <c r="B113" s="15"/>
      <c r="C113" s="15"/>
      <c r="D113" s="15"/>
      <c r="E113" s="15"/>
      <c r="F113" s="239"/>
      <c r="G113" s="15"/>
      <c r="H113" s="15"/>
      <c r="I113" s="15"/>
      <c r="J113" s="15"/>
      <c r="K113" s="15"/>
      <c r="L113" s="15"/>
      <c r="M113" s="15"/>
      <c r="N113" s="15"/>
      <c r="O113" s="15"/>
      <c r="P113" s="15"/>
      <c r="Q113" s="15"/>
      <c r="R113" s="15"/>
    </row>
    <row r="114" spans="2:18" s="5" customFormat="1" x14ac:dyDescent="0.3">
      <c r="C114" s="15" t="str">
        <f>Aprekiniem!F4&amp;".versija"</f>
        <v>4.versija</v>
      </c>
      <c r="D114" s="15"/>
      <c r="E114" s="15"/>
      <c r="F114" s="15"/>
      <c r="G114" s="15"/>
      <c r="H114" s="15"/>
      <c r="I114" s="15"/>
      <c r="J114" s="15"/>
      <c r="K114" s="219"/>
      <c r="L114" s="15"/>
      <c r="M114" s="15"/>
      <c r="N114" s="15"/>
      <c r="O114" s="15"/>
      <c r="P114" s="15"/>
      <c r="Q114" s="15"/>
      <c r="R114" s="15"/>
    </row>
    <row r="115" spans="2:18" hidden="1" x14ac:dyDescent="0.3">
      <c r="C115" s="16"/>
      <c r="D115" s="16"/>
      <c r="E115" s="16"/>
      <c r="F115" s="16"/>
      <c r="G115" s="16"/>
      <c r="H115" s="16"/>
      <c r="I115" s="16"/>
      <c r="J115" s="16"/>
      <c r="K115" s="220"/>
      <c r="L115" s="16"/>
      <c r="M115" s="16"/>
      <c r="N115" s="16"/>
      <c r="O115" s="16"/>
      <c r="P115" s="16"/>
      <c r="Q115" s="16"/>
      <c r="R115" s="16"/>
    </row>
    <row r="116" spans="2:18" hidden="1" x14ac:dyDescent="0.3">
      <c r="C116" s="16"/>
      <c r="D116" s="16"/>
      <c r="E116" s="16"/>
      <c r="F116" s="16"/>
      <c r="G116" s="16"/>
      <c r="H116" s="16"/>
      <c r="I116" s="16"/>
      <c r="J116" s="16"/>
      <c r="K116" s="220"/>
      <c r="L116" s="16"/>
      <c r="M116" s="16"/>
      <c r="N116" s="16"/>
      <c r="O116" s="16"/>
      <c r="P116" s="16"/>
      <c r="Q116" s="16"/>
      <c r="R116" s="16"/>
    </row>
    <row r="117" spans="2:18" hidden="1" x14ac:dyDescent="0.3">
      <c r="C117" s="16"/>
      <c r="D117" s="16"/>
      <c r="E117" s="16"/>
      <c r="F117" s="16"/>
      <c r="G117" s="16"/>
      <c r="H117" s="16"/>
      <c r="I117" s="16"/>
      <c r="J117" s="16"/>
      <c r="K117" s="220"/>
      <c r="L117" s="16"/>
      <c r="M117" s="16"/>
      <c r="N117" s="16"/>
      <c r="O117" s="16"/>
      <c r="P117" s="16"/>
      <c r="Q117" s="16"/>
      <c r="R117" s="16"/>
    </row>
    <row r="118" spans="2:18" hidden="1" x14ac:dyDescent="0.3">
      <c r="C118" s="16"/>
      <c r="D118" s="16"/>
      <c r="E118" s="16"/>
      <c r="F118" s="16"/>
      <c r="G118" s="16"/>
      <c r="H118" s="16"/>
      <c r="I118" s="16"/>
      <c r="J118" s="16"/>
      <c r="K118" s="220"/>
      <c r="L118" s="16"/>
      <c r="M118" s="16"/>
      <c r="N118" s="16"/>
      <c r="O118" s="16"/>
      <c r="P118" s="16"/>
      <c r="Q118" s="16"/>
      <c r="R118" s="16"/>
    </row>
    <row r="119" spans="2:18" hidden="1" x14ac:dyDescent="0.3">
      <c r="C119" s="16"/>
      <c r="D119" s="16"/>
      <c r="E119" s="16"/>
      <c r="F119" s="16"/>
      <c r="G119" s="16"/>
      <c r="H119" s="16"/>
      <c r="I119" s="16"/>
      <c r="J119" s="16"/>
      <c r="K119" s="220"/>
      <c r="L119" s="16"/>
      <c r="M119" s="16"/>
      <c r="N119" s="16"/>
      <c r="O119" s="16"/>
      <c r="P119" s="16"/>
      <c r="Q119" s="16"/>
      <c r="R119" s="16"/>
    </row>
    <row r="120" spans="2:18" hidden="1" x14ac:dyDescent="0.3">
      <c r="C120" s="16"/>
      <c r="D120" s="16"/>
      <c r="E120" s="16"/>
      <c r="F120" s="16"/>
      <c r="G120" s="16"/>
      <c r="H120" s="16"/>
      <c r="I120" s="16"/>
      <c r="J120" s="16"/>
      <c r="K120" s="220"/>
      <c r="L120" s="16"/>
      <c r="M120" s="16"/>
      <c r="N120" s="16"/>
      <c r="O120" s="16"/>
      <c r="P120" s="16"/>
      <c r="Q120" s="16"/>
      <c r="R120" s="16"/>
    </row>
    <row r="121" spans="2:18" ht="16.5" customHeight="1" x14ac:dyDescent="0.3"/>
    <row r="122" spans="2:18" ht="16.5" customHeight="1" x14ac:dyDescent="0.3"/>
    <row r="123" spans="2:18" ht="16.5" customHeight="1" x14ac:dyDescent="0.3"/>
    <row r="124" spans="2:18" ht="16.5" customHeight="1" x14ac:dyDescent="0.3"/>
    <row r="125" spans="2:18" ht="16.5" customHeight="1" x14ac:dyDescent="0.3"/>
    <row r="126" spans="2:18" ht="16.5" customHeight="1" x14ac:dyDescent="0.3"/>
    <row r="127" spans="2:18" ht="16.5" customHeight="1" x14ac:dyDescent="0.3"/>
    <row r="128" spans="2:18" ht="16.5" customHeight="1" x14ac:dyDescent="0.3"/>
    <row r="129" ht="16.5" customHeight="1" x14ac:dyDescent="0.3"/>
    <row r="130" ht="16.5" customHeight="1" x14ac:dyDescent="0.3"/>
    <row r="131" ht="16.5" customHeight="1" x14ac:dyDescent="0.3"/>
    <row r="132" ht="16.5" customHeight="1" x14ac:dyDescent="0.3"/>
    <row r="133" ht="16.5" customHeight="1" x14ac:dyDescent="0.3"/>
    <row r="134" ht="16.5" customHeight="1" x14ac:dyDescent="0.3"/>
    <row r="135" ht="16.5" customHeight="1" x14ac:dyDescent="0.3"/>
    <row r="136" ht="16.5" customHeight="1" x14ac:dyDescent="0.3"/>
  </sheetData>
  <sheetProtection formatCells="0" formatColumns="0" formatRows="0"/>
  <mergeCells count="30">
    <mergeCell ref="Q106:R106"/>
    <mergeCell ref="B106:E106"/>
    <mergeCell ref="B107:E107"/>
    <mergeCell ref="B109:E109"/>
    <mergeCell ref="B110:E110"/>
    <mergeCell ref="B108:E108"/>
    <mergeCell ref="B93:C93"/>
    <mergeCell ref="B94:C94"/>
    <mergeCell ref="B102:C102"/>
    <mergeCell ref="B105:E105"/>
    <mergeCell ref="M105:Q105"/>
    <mergeCell ref="M11:Q11"/>
    <mergeCell ref="F11:K11"/>
    <mergeCell ref="B12:C12"/>
    <mergeCell ref="B25:C25"/>
    <mergeCell ref="B38:C38"/>
    <mergeCell ref="B51:C51"/>
    <mergeCell ref="B64:C64"/>
    <mergeCell ref="B77:C77"/>
    <mergeCell ref="B92:R92"/>
    <mergeCell ref="B90:C90"/>
    <mergeCell ref="D9:D10"/>
    <mergeCell ref="B9:C10"/>
    <mergeCell ref="B5:R5"/>
    <mergeCell ref="H2:R2"/>
    <mergeCell ref="F9:F10"/>
    <mergeCell ref="G9:J9"/>
    <mergeCell ref="M9:M10"/>
    <mergeCell ref="N9:P9"/>
    <mergeCell ref="B8:R8"/>
  </mergeCells>
  <conditionalFormatting sqref="K12:K24 Q13:Q89 K26:K89">
    <cfRule type="cellIs" dxfId="12" priority="10" operator="greaterThan">
      <formula>0.1</formula>
    </cfRule>
  </conditionalFormatting>
  <conditionalFormatting sqref="K13:K24 Q13:Q24 K26:K37 Q26:Q37 K39:K50 Q39:Q89 K52:K63 K65:K76 K78:K89">
    <cfRule type="cellIs" dxfId="11" priority="11" operator="notEqual">
      <formula>0</formula>
    </cfRule>
  </conditionalFormatting>
  <conditionalFormatting sqref="K94:K101">
    <cfRule type="cellIs" dxfId="10" priority="1" operator="greaterThan">
      <formula>0.1</formula>
    </cfRule>
  </conditionalFormatting>
  <conditionalFormatting sqref="Q94:Q101 K95:K101">
    <cfRule type="cellIs" dxfId="9" priority="3" operator="notEqual">
      <formula>0</formula>
    </cfRule>
  </conditionalFormatting>
  <conditionalFormatting sqref="Q94:Q101">
    <cfRule type="cellIs" dxfId="8" priority="2" operator="greaterThan">
      <formula>0.1</formula>
    </cfRule>
  </conditionalFormatting>
  <dataValidations count="1">
    <dataValidation type="decimal" operator="greaterThan" allowBlank="1" showErrorMessage="1" errorTitle="Nepareizs formāts!" error="Laukā drīkst ievadīt tikai ciparus!" sqref="N52:P63 G78:J89 N13:P24 N26:P37 G13:J24 G26:J37 G39:J50 G52:J63 G65:J76 N78:P89 N65:P76 N39:P50" xr:uid="{1148CA16-985B-41E9-B340-C7117DE8E2C9}">
      <formula1>-10</formula1>
    </dataValidation>
  </dataValidations>
  <pageMargins left="0.7" right="0.7" top="0.75" bottom="0.75" header="0.3" footer="0.3"/>
  <pageSetup paperSize="9" scale="55"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6" id="{8DF61A2B-BB94-46AD-BAF5-95F01B68C85B}">
            <xm:f>Aprekiniem!$B$24=1</xm:f>
            <x14:dxf>
              <font>
                <color theme="0" tint="-0.14996795556505021"/>
              </font>
            </x14:dxf>
          </x14:cfRule>
          <xm:sqref>B11:D11</xm:sqref>
        </x14:conditionalFormatting>
        <x14:conditionalFormatting xmlns:xm="http://schemas.microsoft.com/office/excel/2006/main">
          <x14:cfRule type="expression" priority="5" id="{B952F12B-0152-43E5-BB34-E96B34AC27B9}">
            <xm:f>Aprekiniem!$B$24=1</xm:f>
            <x14:dxf>
              <font>
                <color theme="0" tint="-0.14996795556505021"/>
              </font>
            </x14:dxf>
          </x14:cfRule>
          <xm:sqref>F11 M11 T11:XFD11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54CA9-208E-4575-92D1-57E570846CD6}">
  <sheetPr>
    <tabColor theme="9" tint="0.59999389629810485"/>
    <outlinePr summaryBelow="0" summaryRight="0"/>
    <pageSetUpPr fitToPage="1"/>
  </sheetPr>
  <dimension ref="A1:AC134"/>
  <sheetViews>
    <sheetView showGridLines="0" zoomScale="80" zoomScaleNormal="80" workbookViewId="0">
      <selection activeCell="M42" sqref="M42"/>
    </sheetView>
  </sheetViews>
  <sheetFormatPr defaultColWidth="0" defaultRowHeight="15" zeroHeight="1" outlineLevelRow="1" x14ac:dyDescent="0.25"/>
  <cols>
    <col min="1" max="1" width="3.28515625" customWidth="1"/>
    <col min="2" max="2" width="4.7109375" customWidth="1"/>
    <col min="3" max="3" width="55.5703125" customWidth="1"/>
    <col min="4" max="4" width="13.5703125" customWidth="1"/>
    <col min="5" max="5" width="0.5703125" customWidth="1"/>
    <col min="6" max="10" width="13.5703125" customWidth="1"/>
    <col min="11" max="11" width="0.7109375" customWidth="1"/>
    <col min="12" max="14" width="13.5703125" customWidth="1"/>
    <col min="15" max="16" width="13.5703125" style="9" customWidth="1"/>
    <col min="17" max="22" width="13.5703125" customWidth="1"/>
    <col min="23" max="23" width="2.7109375" customWidth="1"/>
    <col min="24" max="26" width="13.5703125" customWidth="1"/>
    <col min="27" max="27" width="9.140625" customWidth="1"/>
    <col min="28" max="16384" width="9.140625" hidden="1"/>
  </cols>
  <sheetData>
    <row r="1" spans="1:29" x14ac:dyDescent="0.25">
      <c r="D1" s="62" t="s">
        <v>110</v>
      </c>
      <c r="E1" s="377"/>
      <c r="F1" s="378"/>
      <c r="G1" s="379"/>
      <c r="H1" s="112" t="str">
        <f>IF(E1="","Jānorāda līguma numurs!","")</f>
        <v>Jānorāda līguma numurs!</v>
      </c>
      <c r="I1" s="111"/>
    </row>
    <row r="2" spans="1:29" ht="3.75" customHeight="1" x14ac:dyDescent="0.25">
      <c r="D2" s="62"/>
      <c r="E2" s="62"/>
      <c r="F2" s="62"/>
      <c r="G2" s="62"/>
      <c r="H2" s="62"/>
      <c r="I2" s="111"/>
    </row>
    <row r="3" spans="1:29" x14ac:dyDescent="0.25">
      <c r="D3" s="62" t="s">
        <v>111</v>
      </c>
      <c r="E3" s="380"/>
      <c r="F3" s="381"/>
      <c r="G3" s="382"/>
      <c r="H3" s="113" t="str">
        <f>IF(E3="JĀ", "zvaigzītes pazūd","")</f>
        <v/>
      </c>
      <c r="I3" s="111"/>
    </row>
    <row r="4" spans="1:29" ht="15.75" thickBot="1" x14ac:dyDescent="0.3">
      <c r="A4" s="114"/>
      <c r="B4" s="114"/>
      <c r="C4" s="114"/>
      <c r="D4" s="114"/>
      <c r="E4" s="114"/>
      <c r="F4" s="114"/>
      <c r="G4" s="114"/>
      <c r="H4" s="114"/>
      <c r="I4" s="114"/>
      <c r="J4" s="115"/>
      <c r="K4" s="114"/>
      <c r="L4" s="116"/>
      <c r="M4" s="116"/>
      <c r="N4" s="116"/>
      <c r="O4" s="248"/>
      <c r="P4" s="248"/>
      <c r="Q4" s="62"/>
      <c r="R4" s="62"/>
      <c r="S4" s="62"/>
      <c r="T4" s="62"/>
      <c r="U4" s="62"/>
      <c r="V4" s="62"/>
      <c r="W4" s="62"/>
      <c r="X4" s="62"/>
      <c r="Y4" s="62"/>
      <c r="Z4" s="62"/>
    </row>
    <row r="5" spans="1:29" x14ac:dyDescent="0.25">
      <c r="J5" s="61"/>
      <c r="L5" s="62"/>
      <c r="M5" s="62"/>
      <c r="N5" s="62"/>
      <c r="O5" s="248"/>
      <c r="P5" s="248"/>
      <c r="Q5" s="62"/>
      <c r="R5" s="62"/>
      <c r="S5" s="62"/>
      <c r="T5" s="62"/>
      <c r="U5" s="62"/>
      <c r="V5" s="62"/>
      <c r="W5" s="62"/>
      <c r="X5" s="62"/>
      <c r="Y5" s="62"/>
      <c r="Z5" s="62"/>
    </row>
    <row r="6" spans="1:29" x14ac:dyDescent="0.25">
      <c r="C6" s="63" t="str">
        <f>IF(F98=Finansējums!F90,"","Pielikums nav korekts (Attiecināmās izmaksas), to nevar parakstīt!")</f>
        <v>Pielikums nav korekts (Attiecināmās izmaksas), to nevar parakstīt!</v>
      </c>
      <c r="J6" s="61"/>
      <c r="L6" s="62"/>
      <c r="M6" s="62"/>
      <c r="N6" s="62" t="s">
        <v>56</v>
      </c>
      <c r="O6" s="248"/>
      <c r="P6" s="248"/>
      <c r="Q6" s="62"/>
      <c r="R6" s="62"/>
      <c r="S6" s="62"/>
      <c r="T6" s="62"/>
      <c r="U6" s="62"/>
      <c r="V6" s="62"/>
      <c r="W6" s="62"/>
      <c r="X6" s="62"/>
      <c r="Y6" s="62"/>
      <c r="Z6" s="62"/>
    </row>
    <row r="7" spans="1:29" x14ac:dyDescent="0.25">
      <c r="C7" s="63" t="str">
        <f>IF(J98=Finansējums!J90,"","Pielikums nav korekts (ALTUM aizdevuma summa), to nevar parakstīt!")</f>
        <v>Pielikums nav korekts (ALTUM aizdevuma summa), to nevar parakstīt!</v>
      </c>
      <c r="J7" s="61"/>
      <c r="L7" s="64"/>
      <c r="M7" s="64"/>
      <c r="N7" s="64" t="str">
        <f>"Aizdevuma līgumam Nr."&amp;E1</f>
        <v>Aizdevuma līgumam Nr.</v>
      </c>
      <c r="O7" s="249"/>
      <c r="P7" s="249"/>
      <c r="Q7" s="64"/>
      <c r="R7" s="64"/>
      <c r="S7" s="64"/>
      <c r="T7" s="64"/>
      <c r="U7" s="64"/>
      <c r="V7" s="64"/>
      <c r="W7" s="64"/>
      <c r="X7" s="64"/>
      <c r="Y7" s="64"/>
      <c r="Z7" s="64"/>
    </row>
    <row r="8" spans="1:29" ht="24" customHeight="1" x14ac:dyDescent="0.25">
      <c r="C8" s="63" t="str">
        <f>IF(G98=Finansējums!G90,"","Pielikums nav korekts (līdzdalība), to nevar parakstīt!")</f>
        <v>Pielikums nav korekts (līdzdalība), to nevar parakstīt!</v>
      </c>
      <c r="J8" s="65"/>
      <c r="L8" s="66"/>
      <c r="M8" s="66"/>
      <c r="N8" s="66" t="s">
        <v>57</v>
      </c>
      <c r="O8" s="250"/>
      <c r="P8" s="250"/>
      <c r="Q8" s="66"/>
      <c r="R8" s="66"/>
      <c r="S8" s="66"/>
      <c r="T8" s="66"/>
      <c r="U8" s="66"/>
      <c r="V8" s="66"/>
      <c r="W8" s="66"/>
      <c r="X8" s="66"/>
      <c r="Y8" s="66"/>
      <c r="Z8" s="66"/>
    </row>
    <row r="9" spans="1:29" x14ac:dyDescent="0.25">
      <c r="C9" s="67"/>
      <c r="J9" s="61"/>
    </row>
    <row r="10" spans="1:29" x14ac:dyDescent="0.25">
      <c r="A10" s="68"/>
      <c r="B10" s="69" t="str">
        <f>"Aizņēmējs: "&amp;Tāme!E4&amp;" (Reģ.Nr."&amp;Tāme!E5&amp;")"</f>
        <v>Aizņēmējs:  (Reģ.Nr.)</v>
      </c>
      <c r="C10" s="70"/>
      <c r="D10" s="70"/>
      <c r="E10" s="70"/>
      <c r="H10" s="62"/>
      <c r="J10" s="61"/>
      <c r="R10" s="69"/>
      <c r="S10" s="69"/>
      <c r="T10" s="69"/>
      <c r="U10" s="69"/>
    </row>
    <row r="11" spans="1:29" x14ac:dyDescent="0.25">
      <c r="E11" s="91"/>
      <c r="J11" s="71"/>
      <c r="Q11" s="69" t="s">
        <v>154</v>
      </c>
      <c r="R11" s="69"/>
      <c r="S11" s="69"/>
      <c r="T11" s="69"/>
      <c r="U11" s="69"/>
    </row>
    <row r="12" spans="1:29" ht="30" customHeight="1" x14ac:dyDescent="0.25">
      <c r="B12" s="361" t="s">
        <v>58</v>
      </c>
      <c r="C12" s="361"/>
      <c r="D12" s="362" t="s">
        <v>59</v>
      </c>
      <c r="E12" s="91"/>
      <c r="F12" s="372" t="s">
        <v>60</v>
      </c>
      <c r="G12" s="373" t="s">
        <v>61</v>
      </c>
      <c r="H12" s="373"/>
      <c r="I12" s="373"/>
      <c r="J12" s="373"/>
      <c r="L12" s="372" t="s">
        <v>62</v>
      </c>
      <c r="M12" s="374" t="s">
        <v>77</v>
      </c>
      <c r="N12" s="375"/>
      <c r="O12" s="251"/>
      <c r="P12" s="251"/>
      <c r="Q12" s="362" t="s">
        <v>59</v>
      </c>
      <c r="R12" s="372" t="s">
        <v>60</v>
      </c>
      <c r="S12" s="373" t="s">
        <v>61</v>
      </c>
      <c r="T12" s="373"/>
      <c r="U12" s="373"/>
      <c r="V12" s="373"/>
      <c r="W12" s="259"/>
      <c r="X12" s="372" t="s">
        <v>62</v>
      </c>
      <c r="Y12" s="374" t="s">
        <v>77</v>
      </c>
      <c r="Z12" s="375"/>
    </row>
    <row r="13" spans="1:29" ht="75" customHeight="1" x14ac:dyDescent="0.25">
      <c r="B13" s="361"/>
      <c r="C13" s="361"/>
      <c r="D13" s="363"/>
      <c r="E13" s="91"/>
      <c r="F13" s="372"/>
      <c r="G13" s="72" t="s">
        <v>63</v>
      </c>
      <c r="H13" s="72" t="s">
        <v>64</v>
      </c>
      <c r="I13" s="73" t="s">
        <v>65</v>
      </c>
      <c r="J13" s="74" t="s">
        <v>47</v>
      </c>
      <c r="L13" s="372"/>
      <c r="M13" s="72" t="s">
        <v>10</v>
      </c>
      <c r="N13" s="72" t="s">
        <v>78</v>
      </c>
      <c r="O13" s="252"/>
      <c r="P13" s="252"/>
      <c r="Q13" s="363"/>
      <c r="R13" s="372"/>
      <c r="S13" s="72" t="s">
        <v>63</v>
      </c>
      <c r="T13" s="72" t="s">
        <v>64</v>
      </c>
      <c r="U13" s="73" t="s">
        <v>65</v>
      </c>
      <c r="V13" s="74" t="s">
        <v>47</v>
      </c>
      <c r="W13" s="260"/>
      <c r="X13" s="372"/>
      <c r="Y13" s="72" t="s">
        <v>10</v>
      </c>
      <c r="Z13" s="72" t="s">
        <v>78</v>
      </c>
    </row>
    <row r="14" spans="1:29" ht="54.75" customHeight="1" x14ac:dyDescent="0.25">
      <c r="A14" s="70"/>
      <c r="B14" s="365" t="str">
        <f>'Atbalsta noteikšana'!B26</f>
        <v>I. SAULES ENERĢIJU IZMANTOJOŠO ELEKTROENERĢIJU RAŽOJOŠO TEHNOLOĢIJU IEGĀDE UN UZSTĀDĪŠANA, AR UZSTĀDĪŠANU SAISTĪTĀS BŪVNIECĪBAS IZMAKSAS, tajā skaitā autoruzraudzība un būvuzraudzība</v>
      </c>
      <c r="C14" s="365"/>
      <c r="D14" s="75">
        <f>SUM(D16:D27)</f>
        <v>40000</v>
      </c>
      <c r="E14" s="121"/>
      <c r="F14" s="75">
        <f>SUM(F16:F27)</f>
        <v>30057.85123966942</v>
      </c>
      <c r="G14" s="75">
        <f>SUM(G16:G27)</f>
        <v>6011.5702479338843</v>
      </c>
      <c r="H14" s="75">
        <f>SUM(H16:H27)</f>
        <v>12023.140495867769</v>
      </c>
      <c r="I14" s="76">
        <f>SUM(I16:I27)</f>
        <v>0</v>
      </c>
      <c r="J14" s="77">
        <f>SUM(J16:J27)</f>
        <v>12023.140495867769</v>
      </c>
      <c r="K14" s="83"/>
      <c r="L14" s="75">
        <f>SUM(L16:L27)</f>
        <v>7942.1487603305795</v>
      </c>
      <c r="M14" s="75">
        <f>SUM(M16:M27)</f>
        <v>7942.1487603305795</v>
      </c>
      <c r="N14" s="75">
        <f>SUM(N16:N27)</f>
        <v>0</v>
      </c>
      <c r="O14" s="253"/>
      <c r="P14" s="253"/>
      <c r="Q14" s="365">
        <f>'Atbalsta noteikšana'!P26</f>
        <v>0</v>
      </c>
      <c r="R14" s="365"/>
      <c r="S14" s="75">
        <f>SUM(S16:S27)</f>
        <v>0</v>
      </c>
      <c r="T14" s="121"/>
      <c r="U14" s="75">
        <f>SUM(U16:U27)</f>
        <v>0</v>
      </c>
      <c r="V14" s="75">
        <f>SUM(V16:V27)</f>
        <v>0</v>
      </c>
      <c r="W14" s="75">
        <f>SUM(W16:W27)</f>
        <v>0</v>
      </c>
      <c r="X14" s="76">
        <f>SUM(X16:X27)</f>
        <v>0</v>
      </c>
      <c r="Y14" s="77">
        <f>SUM(Y16:Y27)</f>
        <v>0</v>
      </c>
      <c r="Z14" s="83"/>
      <c r="AA14" s="75">
        <f>SUM(AA16:AA27)</f>
        <v>0</v>
      </c>
      <c r="AB14" s="75">
        <f>SUM(AB16:AB27)</f>
        <v>0</v>
      </c>
      <c r="AC14" s="75">
        <f>SUM(AC16:AC27)</f>
        <v>0</v>
      </c>
    </row>
    <row r="15" spans="1:29" ht="15" customHeight="1" outlineLevel="1" x14ac:dyDescent="0.25">
      <c r="A15" s="78"/>
      <c r="B15" s="366" t="s">
        <v>66</v>
      </c>
      <c r="C15" s="367"/>
      <c r="D15" s="79"/>
      <c r="E15" s="121"/>
      <c r="F15" s="80">
        <f>SUM(G15:J15)</f>
        <v>1</v>
      </c>
      <c r="G15" s="80">
        <f>IFERROR(G14/$F$14,"-")</f>
        <v>0.2</v>
      </c>
      <c r="H15" s="80">
        <f>IFERROR(H14/$F$14,"-")</f>
        <v>0.4</v>
      </c>
      <c r="I15" s="81">
        <f>IFERROR(I14/$F$14,"-")</f>
        <v>0</v>
      </c>
      <c r="J15" s="82">
        <f>IFERROR(J14/$F$14,"-")</f>
        <v>0.4</v>
      </c>
      <c r="K15" s="83"/>
      <c r="L15" s="80"/>
      <c r="M15" s="80"/>
      <c r="N15" s="80"/>
      <c r="O15" s="254"/>
      <c r="P15" s="254"/>
      <c r="Q15" s="366" t="s">
        <v>66</v>
      </c>
      <c r="R15" s="367"/>
      <c r="S15" s="79"/>
      <c r="T15" s="121"/>
      <c r="U15" s="80">
        <f>SUM(V15:Y15)</f>
        <v>0</v>
      </c>
      <c r="V15" s="80">
        <f>IFERROR(V14/$F$14,"-")</f>
        <v>0</v>
      </c>
      <c r="W15" s="80">
        <f>IFERROR(W14/$F$14,"-")</f>
        <v>0</v>
      </c>
      <c r="X15" s="81">
        <f>IFERROR(X14/$F$14,"-")</f>
        <v>0</v>
      </c>
      <c r="Y15" s="82">
        <f>IFERROR(Y14/$F$14,"-")</f>
        <v>0</v>
      </c>
      <c r="Z15" s="83"/>
      <c r="AA15" s="80"/>
      <c r="AB15" s="80"/>
      <c r="AC15" s="80"/>
    </row>
    <row r="16" spans="1:29" ht="15" customHeight="1" outlineLevel="1" x14ac:dyDescent="0.25">
      <c r="B16" s="118" t="str">
        <f>IF(Finansējums!B13="","",Finansējums!B13)</f>
        <v/>
      </c>
      <c r="C16" s="119" t="s">
        <v>164</v>
      </c>
      <c r="D16" s="122">
        <v>40000</v>
      </c>
      <c r="E16" s="121"/>
      <c r="F16" s="122">
        <f>D16/1.21-3000</f>
        <v>30057.85123966942</v>
      </c>
      <c r="G16" s="122">
        <f>F16*0.2</f>
        <v>6011.5702479338843</v>
      </c>
      <c r="H16" s="122">
        <f>F16*0.4</f>
        <v>12023.140495867769</v>
      </c>
      <c r="I16" s="122"/>
      <c r="J16" s="122">
        <f>F16*0.4</f>
        <v>12023.140495867769</v>
      </c>
      <c r="K16" s="83"/>
      <c r="L16" s="122">
        <f>D16-F16-2000</f>
        <v>7942.1487603305795</v>
      </c>
      <c r="M16" s="122">
        <f>L16</f>
        <v>7942.1487603305795</v>
      </c>
      <c r="N16" s="122">
        <v>0</v>
      </c>
      <c r="O16" s="255"/>
      <c r="P16" s="255"/>
      <c r="Q16" s="118" t="str">
        <f>IF(Finansējums!P13="","",Finansējums!P13)</f>
        <v/>
      </c>
      <c r="R16" s="119">
        <f>IF(Finansējums!Q13="","",Finansējums!Q13)</f>
        <v>0</v>
      </c>
      <c r="S16" s="122" t="str">
        <f>IF(Finansējums!R13="","",Finansējums!R13)</f>
        <v/>
      </c>
      <c r="T16" s="121"/>
      <c r="U16" s="122" t="str">
        <f>IF(Finansējums!T13="","",Finansējums!T13)</f>
        <v/>
      </c>
      <c r="V16" s="122" t="str">
        <f>IF(Finansējums!U13="","",Finansējums!U13)</f>
        <v/>
      </c>
      <c r="W16" s="122" t="str">
        <f>IF(Finansējums!V13="","",Finansējums!V13)</f>
        <v/>
      </c>
      <c r="X16" s="123" t="str">
        <f>IF(Finansējums!W13="","",Finansējums!W13)</f>
        <v/>
      </c>
      <c r="Y16" s="124" t="str">
        <f>IF(Finansējums!X13="","",Finansējums!X13)</f>
        <v/>
      </c>
      <c r="Z16" s="83"/>
      <c r="AA16" s="122" t="str">
        <f>IF(Finansējums!AA13="","",Finansējums!AA13)</f>
        <v/>
      </c>
      <c r="AB16" s="122" t="str">
        <f>IF(Tāme!Y14="","",Tāme!Y14)</f>
        <v/>
      </c>
      <c r="AC16" s="122" t="str">
        <f>IF('Atbalsta noteikšana'!AC27="","",'Atbalsta noteikšana'!AC27)</f>
        <v/>
      </c>
    </row>
    <row r="17" spans="1:29" ht="15" customHeight="1" outlineLevel="1" x14ac:dyDescent="0.25">
      <c r="B17" s="117" t="str">
        <f>IF(Finansējums!B14="","",Finansējums!B14)</f>
        <v/>
      </c>
      <c r="C17" s="120" t="str">
        <f>IF(Finansējums!C14="","",Finansējums!C14)</f>
        <v/>
      </c>
      <c r="D17" s="125" t="str">
        <f>IF(Finansējums!D14="","",Finansējums!D14)</f>
        <v/>
      </c>
      <c r="E17" s="121"/>
      <c r="F17" s="125" t="str">
        <f>IF(Finansējums!F14="","",Finansējums!F14)</f>
        <v/>
      </c>
      <c r="G17" s="125" t="str">
        <f>IF(Finansējums!G14="","",Finansējums!G14)</f>
        <v/>
      </c>
      <c r="H17" s="125" t="str">
        <f>IF(Finansējums!H14="","",Finansējums!H14)</f>
        <v/>
      </c>
      <c r="I17" s="126" t="str">
        <f>IF(Finansējums!I14="","",Finansējums!I14)</f>
        <v/>
      </c>
      <c r="J17" s="127" t="str">
        <f>IF(Finansējums!J14="","",Finansējums!J14)</f>
        <v/>
      </c>
      <c r="K17" s="83"/>
      <c r="L17" s="125" t="str">
        <f>IF(Finansējums!M14="","",Finansējums!M14)</f>
        <v/>
      </c>
      <c r="M17" s="125" t="str">
        <f>IF(Tāme!K15="","",Tāme!K15)</f>
        <v/>
      </c>
      <c r="N17" s="125" t="str">
        <f>IF('Atbalsta noteikšana'!O28="","",'Atbalsta noteikšana'!O28)</f>
        <v/>
      </c>
      <c r="O17" s="255"/>
      <c r="P17" s="255"/>
      <c r="Q17" s="117" t="str">
        <f>IF(Finansējums!P14="","",Finansējums!P14)</f>
        <v/>
      </c>
      <c r="R17" s="120">
        <f>IF(Finansējums!Q14="","",Finansējums!Q14)</f>
        <v>0</v>
      </c>
      <c r="S17" s="125" t="str">
        <f>IF(Finansējums!R14="","",Finansējums!R14)</f>
        <v/>
      </c>
      <c r="T17" s="121"/>
      <c r="U17" s="125" t="str">
        <f>IF(Finansējums!T14="","",Finansējums!T14)</f>
        <v/>
      </c>
      <c r="V17" s="125" t="str">
        <f>IF(Finansējums!U14="","",Finansējums!U14)</f>
        <v/>
      </c>
      <c r="W17" s="125" t="str">
        <f>IF(Finansējums!V14="","",Finansējums!V14)</f>
        <v/>
      </c>
      <c r="X17" s="126" t="str">
        <f>IF(Finansējums!W14="","",Finansējums!W14)</f>
        <v/>
      </c>
      <c r="Y17" s="127" t="str">
        <f>IF(Finansējums!X14="","",Finansējums!X14)</f>
        <v/>
      </c>
      <c r="Z17" s="83"/>
      <c r="AA17" s="125" t="str">
        <f>IF(Finansējums!AA14="","",Finansējums!AA14)</f>
        <v/>
      </c>
      <c r="AB17" s="125" t="str">
        <f>IF(Tāme!Y15="","",Tāme!Y15)</f>
        <v/>
      </c>
      <c r="AC17" s="125" t="str">
        <f>IF('Atbalsta noteikšana'!AC28="","",'Atbalsta noteikšana'!AC28)</f>
        <v/>
      </c>
    </row>
    <row r="18" spans="1:29" ht="15" customHeight="1" outlineLevel="1" x14ac:dyDescent="0.25">
      <c r="B18" s="117" t="str">
        <f>IF(Finansējums!B15="","",Finansējums!B15)</f>
        <v/>
      </c>
      <c r="C18" s="120" t="str">
        <f>IF(Finansējums!C15="","",Finansējums!C15)</f>
        <v/>
      </c>
      <c r="D18" s="125" t="str">
        <f>IF(Finansējums!D15="","",Finansējums!D15)</f>
        <v/>
      </c>
      <c r="E18" s="121"/>
      <c r="F18" s="125" t="str">
        <f>IF(Finansējums!F15="","",Finansējums!F15)</f>
        <v/>
      </c>
      <c r="G18" s="125" t="str">
        <f>IF(Finansējums!G15="","",Finansējums!G15)</f>
        <v/>
      </c>
      <c r="H18" s="125" t="str">
        <f>IF(Finansējums!H15="","",Finansējums!H15)</f>
        <v/>
      </c>
      <c r="I18" s="126" t="str">
        <f>IF(Finansējums!I15="","",Finansējums!I15)</f>
        <v/>
      </c>
      <c r="J18" s="127" t="str">
        <f>IF(Finansējums!J15="","",Finansējums!J15)</f>
        <v/>
      </c>
      <c r="K18" s="83"/>
      <c r="L18" s="125" t="str">
        <f>IF(Finansējums!M15="","",Finansējums!M15)</f>
        <v/>
      </c>
      <c r="M18" s="125" t="str">
        <f>IF(Tāme!K16="","",Tāme!K16)</f>
        <v/>
      </c>
      <c r="N18" s="125" t="str">
        <f>IF('Atbalsta noteikšana'!O29="","",'Atbalsta noteikšana'!O29)</f>
        <v/>
      </c>
      <c r="O18" s="255"/>
      <c r="P18" s="255"/>
      <c r="Q18" s="117" t="str">
        <f>IF(Finansējums!P15="","",Finansējums!P15)</f>
        <v/>
      </c>
      <c r="R18" s="120">
        <f>IF(Finansējums!Q15="","",Finansējums!Q15)</f>
        <v>0</v>
      </c>
      <c r="S18" s="125" t="str">
        <f>IF(Finansējums!R15="","",Finansējums!R15)</f>
        <v/>
      </c>
      <c r="T18" s="121"/>
      <c r="U18" s="125" t="str">
        <f>IF(Finansējums!T15="","",Finansējums!T15)</f>
        <v/>
      </c>
      <c r="V18" s="125" t="str">
        <f>IF(Finansējums!U15="","",Finansējums!U15)</f>
        <v/>
      </c>
      <c r="W18" s="125" t="str">
        <f>IF(Finansējums!V15="","",Finansējums!V15)</f>
        <v/>
      </c>
      <c r="X18" s="126" t="str">
        <f>IF(Finansējums!W15="","",Finansējums!W15)</f>
        <v/>
      </c>
      <c r="Y18" s="127" t="str">
        <f>IF(Finansējums!X15="","",Finansējums!X15)</f>
        <v/>
      </c>
      <c r="Z18" s="83"/>
      <c r="AA18" s="125" t="str">
        <f>IF(Finansējums!AA15="","",Finansējums!AA15)</f>
        <v/>
      </c>
      <c r="AB18" s="125" t="str">
        <f>IF(Tāme!Y16="","",Tāme!Y16)</f>
        <v/>
      </c>
      <c r="AC18" s="125" t="str">
        <f>IF('Atbalsta noteikšana'!AC29="","",'Atbalsta noteikšana'!AC29)</f>
        <v/>
      </c>
    </row>
    <row r="19" spans="1:29" ht="15" customHeight="1" outlineLevel="1" x14ac:dyDescent="0.25">
      <c r="B19" s="117" t="str">
        <f>IF(Finansējums!B16="","",Finansējums!B16)</f>
        <v/>
      </c>
      <c r="C19" s="120" t="str">
        <f>IF(Finansējums!C16="","",Finansējums!C16)</f>
        <v/>
      </c>
      <c r="D19" s="125" t="str">
        <f>IF(Finansējums!D16="","",Finansējums!D16)</f>
        <v/>
      </c>
      <c r="E19" s="121"/>
      <c r="F19" s="125" t="str">
        <f>IF(Finansējums!F16="","",Finansējums!F16)</f>
        <v/>
      </c>
      <c r="G19" s="125" t="str">
        <f>IF(Finansējums!G16="","",Finansējums!G16)</f>
        <v/>
      </c>
      <c r="H19" s="125" t="str">
        <f>IF(Finansējums!H16="","",Finansējums!H16)</f>
        <v/>
      </c>
      <c r="I19" s="126" t="str">
        <f>IF(Finansējums!I16="","",Finansējums!I16)</f>
        <v/>
      </c>
      <c r="J19" s="127" t="str">
        <f>IF(Finansējums!J16="","",Finansējums!J16)</f>
        <v/>
      </c>
      <c r="K19" s="83"/>
      <c r="L19" s="125" t="str">
        <f>IF(Finansējums!M16="","",Finansējums!M16)</f>
        <v/>
      </c>
      <c r="M19" s="125" t="str">
        <f>IF(Tāme!K17="","",Tāme!K17)</f>
        <v/>
      </c>
      <c r="N19" s="125" t="str">
        <f>IF('Atbalsta noteikšana'!O30="","",'Atbalsta noteikšana'!O30)</f>
        <v/>
      </c>
      <c r="O19" s="255"/>
      <c r="P19" s="255"/>
      <c r="Q19" s="117" t="str">
        <f>IF(Finansējums!P16="","",Finansējums!P16)</f>
        <v/>
      </c>
      <c r="R19" s="120">
        <f>IF(Finansējums!Q16="","",Finansējums!Q16)</f>
        <v>0</v>
      </c>
      <c r="S19" s="125" t="str">
        <f>IF(Finansējums!R16="","",Finansējums!R16)</f>
        <v/>
      </c>
      <c r="T19" s="121"/>
      <c r="U19" s="125" t="str">
        <f>IF(Finansējums!T16="","",Finansējums!T16)</f>
        <v/>
      </c>
      <c r="V19" s="125" t="str">
        <f>IF(Finansējums!U16="","",Finansējums!U16)</f>
        <v/>
      </c>
      <c r="W19" s="125" t="str">
        <f>IF(Finansējums!V16="","",Finansējums!V16)</f>
        <v/>
      </c>
      <c r="X19" s="126" t="str">
        <f>IF(Finansējums!W16="","",Finansējums!W16)</f>
        <v/>
      </c>
      <c r="Y19" s="127" t="str">
        <f>IF(Finansējums!X16="","",Finansējums!X16)</f>
        <v/>
      </c>
      <c r="Z19" s="83"/>
      <c r="AA19" s="125" t="str">
        <f>IF(Finansējums!AA16="","",Finansējums!AA16)</f>
        <v/>
      </c>
      <c r="AB19" s="125" t="str">
        <f>IF(Tāme!Y17="","",Tāme!Y17)</f>
        <v/>
      </c>
      <c r="AC19" s="125" t="str">
        <f>IF('Atbalsta noteikšana'!AC30="","",'Atbalsta noteikšana'!AC30)</f>
        <v/>
      </c>
    </row>
    <row r="20" spans="1:29" ht="15" customHeight="1" outlineLevel="1" x14ac:dyDescent="0.25">
      <c r="B20" s="117" t="str">
        <f>IF(Finansējums!B17="","",Finansējums!B17)</f>
        <v/>
      </c>
      <c r="C20" s="120" t="str">
        <f>IF(Finansējums!C17="","",Finansējums!C17)</f>
        <v/>
      </c>
      <c r="D20" s="125" t="str">
        <f>IF(Finansējums!D17="","",Finansējums!D17)</f>
        <v/>
      </c>
      <c r="E20" s="121"/>
      <c r="F20" s="125" t="str">
        <f>IF(Finansējums!F17="","",Finansējums!F17)</f>
        <v/>
      </c>
      <c r="G20" s="125" t="str">
        <f>IF(Finansējums!G17="","",Finansējums!G17)</f>
        <v/>
      </c>
      <c r="H20" s="125" t="str">
        <f>IF(Finansējums!H17="","",Finansējums!H17)</f>
        <v/>
      </c>
      <c r="I20" s="126" t="str">
        <f>IF(Finansējums!I17="","",Finansējums!I17)</f>
        <v/>
      </c>
      <c r="J20" s="127" t="str">
        <f>IF(Finansējums!J17="","",Finansējums!J17)</f>
        <v/>
      </c>
      <c r="K20" s="83"/>
      <c r="L20" s="125" t="str">
        <f>IF(Finansējums!M17="","",Finansējums!M17)</f>
        <v/>
      </c>
      <c r="M20" s="125" t="str">
        <f>IF(Tāme!K18="","",Tāme!K18)</f>
        <v/>
      </c>
      <c r="N20" s="125" t="str">
        <f>IF('Atbalsta noteikšana'!O31="","",'Atbalsta noteikšana'!O31)</f>
        <v/>
      </c>
      <c r="O20" s="255"/>
      <c r="P20" s="255"/>
      <c r="Q20" s="117" t="str">
        <f>IF(Finansējums!P17="","",Finansējums!P17)</f>
        <v/>
      </c>
      <c r="R20" s="120">
        <f>IF(Finansējums!Q17="","",Finansējums!Q17)</f>
        <v>0</v>
      </c>
      <c r="S20" s="125" t="str">
        <f>IF(Finansējums!R17="","",Finansējums!R17)</f>
        <v/>
      </c>
      <c r="T20" s="121"/>
      <c r="U20" s="125" t="str">
        <f>IF(Finansējums!T17="","",Finansējums!T17)</f>
        <v/>
      </c>
      <c r="V20" s="125" t="str">
        <f>IF(Finansējums!U17="","",Finansējums!U17)</f>
        <v/>
      </c>
      <c r="W20" s="125" t="str">
        <f>IF(Finansējums!V17="","",Finansējums!V17)</f>
        <v/>
      </c>
      <c r="X20" s="126" t="str">
        <f>IF(Finansējums!W17="","",Finansējums!W17)</f>
        <v/>
      </c>
      <c r="Y20" s="127" t="str">
        <f>IF(Finansējums!X17="","",Finansējums!X17)</f>
        <v/>
      </c>
      <c r="Z20" s="83"/>
      <c r="AA20" s="125" t="str">
        <f>IF(Finansējums!AA17="","",Finansējums!AA17)</f>
        <v/>
      </c>
      <c r="AB20" s="125" t="str">
        <f>IF(Tāme!Y18="","",Tāme!Y18)</f>
        <v/>
      </c>
      <c r="AC20" s="125" t="str">
        <f>IF('Atbalsta noteikšana'!AC31="","",'Atbalsta noteikšana'!AC31)</f>
        <v/>
      </c>
    </row>
    <row r="21" spans="1:29" ht="15" customHeight="1" outlineLevel="1" x14ac:dyDescent="0.25">
      <c r="B21" s="117" t="str">
        <f>IF(Finansējums!B18="","",Finansējums!B18)</f>
        <v/>
      </c>
      <c r="C21" s="120" t="str">
        <f>IF(Finansējums!C18="","",Finansējums!C18)</f>
        <v/>
      </c>
      <c r="D21" s="125" t="str">
        <f>IF(Finansējums!D18="","",Finansējums!D18)</f>
        <v/>
      </c>
      <c r="E21" s="121"/>
      <c r="F21" s="125" t="str">
        <f>IF(Finansējums!F18="","",Finansējums!F18)</f>
        <v/>
      </c>
      <c r="G21" s="125" t="str">
        <f>IF(Finansējums!G18="","",Finansējums!G18)</f>
        <v/>
      </c>
      <c r="H21" s="125" t="str">
        <f>IF(Finansējums!H18="","",Finansējums!H18)</f>
        <v/>
      </c>
      <c r="I21" s="126" t="str">
        <f>IF(Finansējums!I18="","",Finansējums!I18)</f>
        <v/>
      </c>
      <c r="J21" s="127" t="str">
        <f>IF(Finansējums!J18="","",Finansējums!J18)</f>
        <v/>
      </c>
      <c r="K21" s="83"/>
      <c r="L21" s="125" t="str">
        <f>IF(Finansējums!M18="","",Finansējums!M18)</f>
        <v/>
      </c>
      <c r="M21" s="125" t="str">
        <f>IF(Tāme!K19="","",Tāme!K19)</f>
        <v/>
      </c>
      <c r="N21" s="125" t="str">
        <f>IF('Atbalsta noteikšana'!O32="","",'Atbalsta noteikšana'!O32)</f>
        <v/>
      </c>
      <c r="O21" s="255"/>
      <c r="P21" s="255"/>
      <c r="Q21" s="117" t="str">
        <f>IF(Finansējums!P18="","",Finansējums!P18)</f>
        <v/>
      </c>
      <c r="R21" s="120">
        <f>IF(Finansējums!Q18="","",Finansējums!Q18)</f>
        <v>0</v>
      </c>
      <c r="S21" s="125" t="str">
        <f>IF(Finansējums!R18="","",Finansējums!R18)</f>
        <v/>
      </c>
      <c r="T21" s="121"/>
      <c r="U21" s="125" t="str">
        <f>IF(Finansējums!T18="","",Finansējums!T18)</f>
        <v/>
      </c>
      <c r="V21" s="125" t="str">
        <f>IF(Finansējums!U18="","",Finansējums!U18)</f>
        <v/>
      </c>
      <c r="W21" s="125" t="str">
        <f>IF(Finansējums!V18="","",Finansējums!V18)</f>
        <v/>
      </c>
      <c r="X21" s="126" t="str">
        <f>IF(Finansējums!W18="","",Finansējums!W18)</f>
        <v/>
      </c>
      <c r="Y21" s="127" t="str">
        <f>IF(Finansējums!X18="","",Finansējums!X18)</f>
        <v/>
      </c>
      <c r="Z21" s="83"/>
      <c r="AA21" s="125" t="str">
        <f>IF(Finansējums!AA18="","",Finansējums!AA18)</f>
        <v/>
      </c>
      <c r="AB21" s="125" t="str">
        <f>IF(Tāme!Y19="","",Tāme!Y19)</f>
        <v/>
      </c>
      <c r="AC21" s="125" t="str">
        <f>IF('Atbalsta noteikšana'!AC32="","",'Atbalsta noteikšana'!AC32)</f>
        <v/>
      </c>
    </row>
    <row r="22" spans="1:29" ht="15" customHeight="1" outlineLevel="1" x14ac:dyDescent="0.25">
      <c r="B22" s="117" t="str">
        <f>IF(Finansējums!B19="","",Finansējums!B19)</f>
        <v/>
      </c>
      <c r="C22" s="120" t="str">
        <f>IF(Finansējums!C19="","",Finansējums!C19)</f>
        <v/>
      </c>
      <c r="D22" s="125" t="str">
        <f>IF(Finansējums!D19="","",Finansējums!D19)</f>
        <v/>
      </c>
      <c r="E22" s="121"/>
      <c r="F22" s="125" t="str">
        <f>IF(Finansējums!F19="","",Finansējums!F19)</f>
        <v/>
      </c>
      <c r="G22" s="125" t="str">
        <f>IF(Finansējums!G19="","",Finansējums!G19)</f>
        <v/>
      </c>
      <c r="H22" s="125" t="str">
        <f>IF(Finansējums!H19="","",Finansējums!H19)</f>
        <v/>
      </c>
      <c r="I22" s="126" t="str">
        <f>IF(Finansējums!I19="","",Finansējums!I19)</f>
        <v/>
      </c>
      <c r="J22" s="127" t="str">
        <f>IF(Finansējums!J19="","",Finansējums!J19)</f>
        <v/>
      </c>
      <c r="K22" s="83"/>
      <c r="L22" s="125" t="str">
        <f>IF(Finansējums!M19="","",Finansējums!M19)</f>
        <v/>
      </c>
      <c r="M22" s="125" t="str">
        <f>IF(Tāme!K20="","",Tāme!K20)</f>
        <v/>
      </c>
      <c r="N22" s="125" t="str">
        <f>IF('Atbalsta noteikšana'!O33="","",'Atbalsta noteikšana'!O33)</f>
        <v/>
      </c>
      <c r="O22" s="255"/>
      <c r="P22" s="255"/>
      <c r="Q22" s="117" t="str">
        <f>IF(Finansējums!P19="","",Finansējums!P19)</f>
        <v/>
      </c>
      <c r="R22" s="120">
        <f>IF(Finansējums!Q19="","",Finansējums!Q19)</f>
        <v>0</v>
      </c>
      <c r="S22" s="125" t="str">
        <f>IF(Finansējums!R19="","",Finansējums!R19)</f>
        <v/>
      </c>
      <c r="T22" s="121"/>
      <c r="U22" s="125" t="str">
        <f>IF(Finansējums!T19="","",Finansējums!T19)</f>
        <v/>
      </c>
      <c r="V22" s="125" t="str">
        <f>IF(Finansējums!U19="","",Finansējums!U19)</f>
        <v/>
      </c>
      <c r="W22" s="125" t="str">
        <f>IF(Finansējums!V19="","",Finansējums!V19)</f>
        <v/>
      </c>
      <c r="X22" s="126" t="str">
        <f>IF(Finansējums!W19="","",Finansējums!W19)</f>
        <v/>
      </c>
      <c r="Y22" s="127" t="str">
        <f>IF(Finansējums!X19="","",Finansējums!X19)</f>
        <v/>
      </c>
      <c r="Z22" s="83"/>
      <c r="AA22" s="125" t="str">
        <f>IF(Finansējums!AA19="","",Finansējums!AA19)</f>
        <v/>
      </c>
      <c r="AB22" s="125" t="str">
        <f>IF(Tāme!Y20="","",Tāme!Y20)</f>
        <v/>
      </c>
      <c r="AC22" s="125" t="str">
        <f>IF('Atbalsta noteikšana'!AC33="","",'Atbalsta noteikšana'!AC33)</f>
        <v/>
      </c>
    </row>
    <row r="23" spans="1:29" ht="15" customHeight="1" outlineLevel="1" x14ac:dyDescent="0.25">
      <c r="B23" s="117" t="str">
        <f>IF(Finansējums!B20="","",Finansējums!B20)</f>
        <v/>
      </c>
      <c r="C23" s="120" t="str">
        <f>IF(Finansējums!C20="","",Finansējums!C20)</f>
        <v/>
      </c>
      <c r="D23" s="125" t="str">
        <f>IF(Finansējums!D20="","",Finansējums!D20)</f>
        <v/>
      </c>
      <c r="E23" s="121"/>
      <c r="F23" s="125" t="str">
        <f>IF(Finansējums!F20="","",Finansējums!F20)</f>
        <v/>
      </c>
      <c r="G23" s="125" t="str">
        <f>IF(Finansējums!G20="","",Finansējums!G20)</f>
        <v/>
      </c>
      <c r="H23" s="125" t="str">
        <f>IF(Finansējums!H20="","",Finansējums!H20)</f>
        <v/>
      </c>
      <c r="I23" s="126" t="str">
        <f>IF(Finansējums!I20="","",Finansējums!I20)</f>
        <v/>
      </c>
      <c r="J23" s="127" t="str">
        <f>IF(Finansējums!J20="","",Finansējums!J20)</f>
        <v/>
      </c>
      <c r="K23" s="83"/>
      <c r="L23" s="125" t="str">
        <f>IF(Finansējums!M20="","",Finansējums!M20)</f>
        <v/>
      </c>
      <c r="M23" s="125" t="str">
        <f>IF(Tāme!K21="","",Tāme!K21)</f>
        <v/>
      </c>
      <c r="N23" s="125" t="str">
        <f>IF('Atbalsta noteikšana'!O34="","",'Atbalsta noteikšana'!O34)</f>
        <v/>
      </c>
      <c r="O23" s="255"/>
      <c r="P23" s="255"/>
      <c r="Q23" s="117" t="str">
        <f>IF(Finansējums!P20="","",Finansējums!P20)</f>
        <v/>
      </c>
      <c r="R23" s="120">
        <f>IF(Finansējums!Q20="","",Finansējums!Q20)</f>
        <v>0</v>
      </c>
      <c r="S23" s="125" t="str">
        <f>IF(Finansējums!R20="","",Finansējums!R20)</f>
        <v/>
      </c>
      <c r="T23" s="121"/>
      <c r="U23" s="125" t="str">
        <f>IF(Finansējums!T20="","",Finansējums!T20)</f>
        <v/>
      </c>
      <c r="V23" s="125" t="str">
        <f>IF(Finansējums!U20="","",Finansējums!U20)</f>
        <v/>
      </c>
      <c r="W23" s="125" t="str">
        <f>IF(Finansējums!V20="","",Finansējums!V20)</f>
        <v/>
      </c>
      <c r="X23" s="126" t="str">
        <f>IF(Finansējums!W20="","",Finansējums!W20)</f>
        <v/>
      </c>
      <c r="Y23" s="127" t="str">
        <f>IF(Finansējums!X20="","",Finansējums!X20)</f>
        <v/>
      </c>
      <c r="Z23" s="83"/>
      <c r="AA23" s="125" t="str">
        <f>IF(Finansējums!AA20="","",Finansējums!AA20)</f>
        <v/>
      </c>
      <c r="AB23" s="125" t="str">
        <f>IF(Tāme!Y21="","",Tāme!Y21)</f>
        <v/>
      </c>
      <c r="AC23" s="125" t="str">
        <f>IF('Atbalsta noteikšana'!AC34="","",'Atbalsta noteikšana'!AC34)</f>
        <v/>
      </c>
    </row>
    <row r="24" spans="1:29" ht="15" customHeight="1" outlineLevel="1" x14ac:dyDescent="0.25">
      <c r="B24" s="117" t="str">
        <f>IF(Finansējums!B21="","",Finansējums!B21)</f>
        <v/>
      </c>
      <c r="C24" s="120" t="str">
        <f>IF(Finansējums!C21="","",Finansējums!C21)</f>
        <v/>
      </c>
      <c r="D24" s="125" t="str">
        <f>IF(Finansējums!D21="","",Finansējums!D21)</f>
        <v/>
      </c>
      <c r="E24" s="121"/>
      <c r="F24" s="125" t="str">
        <f>IF(Finansējums!F21="","",Finansējums!F21)</f>
        <v/>
      </c>
      <c r="G24" s="125" t="str">
        <f>IF(Finansējums!G21="","",Finansējums!G21)</f>
        <v/>
      </c>
      <c r="H24" s="125" t="str">
        <f>IF(Finansējums!H21="","",Finansējums!H21)</f>
        <v/>
      </c>
      <c r="I24" s="126" t="str">
        <f>IF(Finansējums!I21="","",Finansējums!I21)</f>
        <v/>
      </c>
      <c r="J24" s="127" t="str">
        <f>IF(Finansējums!J21="","",Finansējums!J21)</f>
        <v/>
      </c>
      <c r="K24" s="83"/>
      <c r="L24" s="125" t="str">
        <f>IF(Finansējums!M21="","",Finansējums!M21)</f>
        <v/>
      </c>
      <c r="M24" s="125" t="str">
        <f>IF(Tāme!K22="","",Tāme!K22)</f>
        <v/>
      </c>
      <c r="N24" s="125" t="str">
        <f>IF('Atbalsta noteikšana'!O35="","",'Atbalsta noteikšana'!O35)</f>
        <v/>
      </c>
      <c r="O24" s="255"/>
      <c r="P24" s="255"/>
      <c r="Q24" s="117" t="str">
        <f>IF(Finansējums!P21="","",Finansējums!P21)</f>
        <v/>
      </c>
      <c r="R24" s="120">
        <f>IF(Finansējums!Q21="","",Finansējums!Q21)</f>
        <v>0</v>
      </c>
      <c r="S24" s="125" t="str">
        <f>IF(Finansējums!R21="","",Finansējums!R21)</f>
        <v/>
      </c>
      <c r="T24" s="121"/>
      <c r="U24" s="125" t="str">
        <f>IF(Finansējums!T21="","",Finansējums!T21)</f>
        <v/>
      </c>
      <c r="V24" s="125" t="str">
        <f>IF(Finansējums!U21="","",Finansējums!U21)</f>
        <v/>
      </c>
      <c r="W24" s="125" t="str">
        <f>IF(Finansējums!V21="","",Finansējums!V21)</f>
        <v/>
      </c>
      <c r="X24" s="126" t="str">
        <f>IF(Finansējums!W21="","",Finansējums!W21)</f>
        <v/>
      </c>
      <c r="Y24" s="127" t="str">
        <f>IF(Finansējums!X21="","",Finansējums!X21)</f>
        <v/>
      </c>
      <c r="Z24" s="83"/>
      <c r="AA24" s="125" t="str">
        <f>IF(Finansējums!AA21="","",Finansējums!AA21)</f>
        <v/>
      </c>
      <c r="AB24" s="125" t="str">
        <f>IF(Tāme!Y22="","",Tāme!Y22)</f>
        <v/>
      </c>
      <c r="AC24" s="125" t="str">
        <f>IF('Atbalsta noteikšana'!AC35="","",'Atbalsta noteikšana'!AC35)</f>
        <v/>
      </c>
    </row>
    <row r="25" spans="1:29" ht="15" customHeight="1" outlineLevel="1" x14ac:dyDescent="0.25">
      <c r="B25" s="117" t="str">
        <f>IF(Finansējums!B22="","",Finansējums!B22)</f>
        <v/>
      </c>
      <c r="C25" s="120" t="str">
        <f>IF(Finansējums!C22="","",Finansējums!C22)</f>
        <v/>
      </c>
      <c r="D25" s="125" t="str">
        <f>IF(Finansējums!D22="","",Finansējums!D22)</f>
        <v/>
      </c>
      <c r="E25" s="121"/>
      <c r="F25" s="125" t="str">
        <f>IF(Finansējums!F22="","",Finansējums!F22)</f>
        <v/>
      </c>
      <c r="G25" s="125" t="str">
        <f>IF(Finansējums!G22="","",Finansējums!G22)</f>
        <v/>
      </c>
      <c r="H25" s="125" t="str">
        <f>IF(Finansējums!H22="","",Finansējums!H22)</f>
        <v/>
      </c>
      <c r="I25" s="126" t="str">
        <f>IF(Finansējums!I22="","",Finansējums!I22)</f>
        <v/>
      </c>
      <c r="J25" s="127" t="str">
        <f>IF(Finansējums!J22="","",Finansējums!J22)</f>
        <v/>
      </c>
      <c r="K25" s="83"/>
      <c r="L25" s="125" t="str">
        <f>IF(Finansējums!M22="","",Finansējums!M22)</f>
        <v/>
      </c>
      <c r="M25" s="125" t="str">
        <f>IF(Tāme!K23="","",Tāme!K23)</f>
        <v/>
      </c>
      <c r="N25" s="125" t="str">
        <f>IF('Atbalsta noteikšana'!O36="","",'Atbalsta noteikšana'!O36)</f>
        <v/>
      </c>
      <c r="O25" s="255"/>
      <c r="P25" s="255"/>
      <c r="Q25" s="117" t="str">
        <f>IF(Finansējums!P22="","",Finansējums!P22)</f>
        <v/>
      </c>
      <c r="R25" s="120">
        <f>IF(Finansējums!Q22="","",Finansējums!Q22)</f>
        <v>0</v>
      </c>
      <c r="S25" s="125" t="str">
        <f>IF(Finansējums!R22="","",Finansējums!R22)</f>
        <v/>
      </c>
      <c r="T25" s="121"/>
      <c r="U25" s="125" t="str">
        <f>IF(Finansējums!T22="","",Finansējums!T22)</f>
        <v/>
      </c>
      <c r="V25" s="125" t="str">
        <f>IF(Finansējums!U22="","",Finansējums!U22)</f>
        <v/>
      </c>
      <c r="W25" s="125" t="str">
        <f>IF(Finansējums!V22="","",Finansējums!V22)</f>
        <v/>
      </c>
      <c r="X25" s="126" t="str">
        <f>IF(Finansējums!W22="","",Finansējums!W22)</f>
        <v/>
      </c>
      <c r="Y25" s="127" t="str">
        <f>IF(Finansējums!X22="","",Finansējums!X22)</f>
        <v/>
      </c>
      <c r="Z25" s="83"/>
      <c r="AA25" s="125" t="str">
        <f>IF(Finansējums!AA22="","",Finansējums!AA22)</f>
        <v/>
      </c>
      <c r="AB25" s="125" t="str">
        <f>IF(Tāme!Y23="","",Tāme!Y23)</f>
        <v/>
      </c>
      <c r="AC25" s="125" t="str">
        <f>IF('Atbalsta noteikšana'!AC36="","",'Atbalsta noteikšana'!AC36)</f>
        <v/>
      </c>
    </row>
    <row r="26" spans="1:29" ht="15" customHeight="1" outlineLevel="1" x14ac:dyDescent="0.25">
      <c r="B26" s="117" t="str">
        <f>IF(Finansējums!B23="","",Finansējums!B23)</f>
        <v/>
      </c>
      <c r="C26" s="120" t="str">
        <f>IF(Finansējums!C23="","",Finansējums!C23)</f>
        <v/>
      </c>
      <c r="D26" s="125" t="str">
        <f>IF(Finansējums!D23="","",Finansējums!D23)</f>
        <v/>
      </c>
      <c r="E26" s="121"/>
      <c r="F26" s="125" t="str">
        <f>IF(Finansējums!F23="","",Finansējums!F23)</f>
        <v/>
      </c>
      <c r="G26" s="125" t="str">
        <f>IF(Finansējums!G23="","",Finansējums!G23)</f>
        <v/>
      </c>
      <c r="H26" s="125" t="str">
        <f>IF(Finansējums!H23="","",Finansējums!H23)</f>
        <v/>
      </c>
      <c r="I26" s="126" t="str">
        <f>IF(Finansējums!I23="","",Finansējums!I23)</f>
        <v/>
      </c>
      <c r="J26" s="127" t="str">
        <f>IF(Finansējums!J23="","",Finansējums!J23)</f>
        <v/>
      </c>
      <c r="K26" s="83"/>
      <c r="L26" s="125" t="str">
        <f>IF(Finansējums!M23="","",Finansējums!M23)</f>
        <v/>
      </c>
      <c r="M26" s="125" t="str">
        <f>IF(Tāme!K24="","",Tāme!K24)</f>
        <v/>
      </c>
      <c r="N26" s="125" t="str">
        <f>IF('Atbalsta noteikšana'!O37="","",'Atbalsta noteikšana'!O37)</f>
        <v/>
      </c>
      <c r="O26" s="255"/>
      <c r="P26" s="255"/>
      <c r="Q26" s="117" t="str">
        <f>IF(Finansējums!P23="","",Finansējums!P23)</f>
        <v/>
      </c>
      <c r="R26" s="120">
        <f>IF(Finansējums!Q23="","",Finansējums!Q23)</f>
        <v>0</v>
      </c>
      <c r="S26" s="125" t="str">
        <f>IF(Finansējums!R23="","",Finansējums!R23)</f>
        <v/>
      </c>
      <c r="T26" s="121"/>
      <c r="U26" s="125" t="str">
        <f>IF(Finansējums!T23="","",Finansējums!T23)</f>
        <v/>
      </c>
      <c r="V26" s="125" t="str">
        <f>IF(Finansējums!U23="","",Finansējums!U23)</f>
        <v/>
      </c>
      <c r="W26" s="125" t="str">
        <f>IF(Finansējums!V23="","",Finansējums!V23)</f>
        <v/>
      </c>
      <c r="X26" s="126" t="str">
        <f>IF(Finansējums!W23="","",Finansējums!W23)</f>
        <v/>
      </c>
      <c r="Y26" s="127" t="str">
        <f>IF(Finansējums!X23="","",Finansējums!X23)</f>
        <v/>
      </c>
      <c r="Z26" s="83"/>
      <c r="AA26" s="125" t="str">
        <f>IF(Finansējums!AA23="","",Finansējums!AA23)</f>
        <v/>
      </c>
      <c r="AB26" s="125" t="str">
        <f>IF(Tāme!Y24="","",Tāme!Y24)</f>
        <v/>
      </c>
      <c r="AC26" s="125" t="str">
        <f>IF('Atbalsta noteikšana'!AC37="","",'Atbalsta noteikšana'!AC37)</f>
        <v/>
      </c>
    </row>
    <row r="27" spans="1:29" ht="15" customHeight="1" outlineLevel="1" x14ac:dyDescent="0.25">
      <c r="B27" s="117" t="str">
        <f>IF(Finansējums!B24="","",Finansējums!B24)</f>
        <v/>
      </c>
      <c r="C27" s="120" t="str">
        <f>IF(Finansējums!C24="","",Finansējums!C24)</f>
        <v/>
      </c>
      <c r="D27" s="125" t="str">
        <f>IF(Finansējums!D24="","",Finansējums!D24)</f>
        <v/>
      </c>
      <c r="E27" s="121"/>
      <c r="F27" s="125" t="str">
        <f>IF(Finansējums!F24="","",Finansējums!F24)</f>
        <v/>
      </c>
      <c r="G27" s="125" t="str">
        <f>IF(Finansējums!G24="","",Finansējums!G24)</f>
        <v/>
      </c>
      <c r="H27" s="125" t="str">
        <f>IF(Finansējums!H24="","",Finansējums!H24)</f>
        <v/>
      </c>
      <c r="I27" s="126" t="str">
        <f>IF(Finansējums!I24="","",Finansējums!I24)</f>
        <v/>
      </c>
      <c r="J27" s="127" t="str">
        <f>IF(Finansējums!J24="","",Finansējums!J24)</f>
        <v/>
      </c>
      <c r="K27" s="83"/>
      <c r="L27" s="125" t="str">
        <f>IF(Finansējums!M24="","",Finansējums!M24)</f>
        <v/>
      </c>
      <c r="M27" s="125" t="str">
        <f>IF(Tāme!K25="","",Tāme!K25)</f>
        <v/>
      </c>
      <c r="N27" s="125" t="str">
        <f>IF('Atbalsta noteikšana'!O38="","",'Atbalsta noteikšana'!O38)</f>
        <v/>
      </c>
      <c r="O27" s="255"/>
      <c r="P27" s="255"/>
      <c r="Q27" s="117" t="str">
        <f>IF(Finansējums!P24="","",Finansējums!P24)</f>
        <v/>
      </c>
      <c r="R27" s="120">
        <f>IF(Finansējums!Q24="","",Finansējums!Q24)</f>
        <v>0</v>
      </c>
      <c r="S27" s="125" t="str">
        <f>IF(Finansējums!R24="","",Finansējums!R24)</f>
        <v/>
      </c>
      <c r="T27" s="121"/>
      <c r="U27" s="125" t="str">
        <f>IF(Finansējums!T24="","",Finansējums!T24)</f>
        <v/>
      </c>
      <c r="V27" s="125" t="str">
        <f>IF(Finansējums!U24="","",Finansējums!U24)</f>
        <v/>
      </c>
      <c r="W27" s="125" t="str">
        <f>IF(Finansējums!V24="","",Finansējums!V24)</f>
        <v/>
      </c>
      <c r="X27" s="126" t="str">
        <f>IF(Finansējums!W24="","",Finansējums!W24)</f>
        <v/>
      </c>
      <c r="Y27" s="127" t="str">
        <f>IF(Finansējums!X24="","",Finansējums!X24)</f>
        <v/>
      </c>
      <c r="Z27" s="83"/>
      <c r="AA27" s="125" t="str">
        <f>IF(Finansējums!AA24="","",Finansējums!AA24)</f>
        <v/>
      </c>
      <c r="AB27" s="125" t="str">
        <f>IF(Tāme!Y25="","",Tāme!Y25)</f>
        <v/>
      </c>
      <c r="AC27" s="125" t="str">
        <f>IF('Atbalsta noteikšana'!AC38="","",'Atbalsta noteikšana'!AC38)</f>
        <v/>
      </c>
    </row>
    <row r="28" spans="1:29" ht="52.5" customHeight="1" collapsed="1" x14ac:dyDescent="0.25">
      <c r="B28" s="365" t="str">
        <f>'Atbalsta noteikšana'!B39</f>
        <v>II. VĒJA ENERĢIJU IZMANTOJOŠO ELEKTROENERĢIJU RAŽOJOŠO TEHNOLOĢIJU IEGĀDE UN UZSTĀDĪŠANA, AR UZSTĀDĪŠANU SAISTĪTĀS BŪVNIECĪBAS IZMAKSAS, tajā skaitā autoruzraudzība un būvuzraudzība</v>
      </c>
      <c r="C28" s="365"/>
      <c r="D28" s="75">
        <f>SUM(D30:D41)</f>
        <v>0</v>
      </c>
      <c r="E28" s="121"/>
      <c r="F28" s="75">
        <f>SUM(F30:F41)</f>
        <v>0</v>
      </c>
      <c r="G28" s="75">
        <f>SUM(G30:G41)</f>
        <v>0</v>
      </c>
      <c r="H28" s="75">
        <f>SUM(H30:H41)</f>
        <v>0</v>
      </c>
      <c r="I28" s="76">
        <f>SUM(I30:I41)</f>
        <v>0</v>
      </c>
      <c r="J28" s="77">
        <f>SUM(J30:J41)</f>
        <v>0</v>
      </c>
      <c r="K28" s="83"/>
      <c r="L28" s="75">
        <f>SUM(L30:L41)</f>
        <v>0</v>
      </c>
      <c r="M28" s="75">
        <f>SUM(M30:M41)</f>
        <v>0</v>
      </c>
      <c r="N28" s="75">
        <f>SUM(N30:N41)</f>
        <v>0</v>
      </c>
      <c r="O28" s="253"/>
      <c r="P28" s="253"/>
      <c r="Q28" s="365">
        <f>'Atbalsta noteikšana'!P39</f>
        <v>0</v>
      </c>
      <c r="R28" s="365"/>
      <c r="S28" s="75">
        <f>SUM(S30:S41)</f>
        <v>0</v>
      </c>
      <c r="T28" s="121"/>
      <c r="U28" s="75">
        <f>SUM(U30:U41)</f>
        <v>0</v>
      </c>
      <c r="V28" s="75">
        <f>SUM(V30:V41)</f>
        <v>0</v>
      </c>
      <c r="W28" s="75">
        <f>SUM(W30:W41)</f>
        <v>0</v>
      </c>
      <c r="X28" s="76">
        <f>SUM(X30:X41)</f>
        <v>0</v>
      </c>
      <c r="Y28" s="77">
        <f>SUM(Y30:Y41)</f>
        <v>0</v>
      </c>
      <c r="Z28" s="83"/>
      <c r="AA28" s="75">
        <f>SUM(AA30:AA41)</f>
        <v>0</v>
      </c>
      <c r="AB28" s="75">
        <f>SUM(AB30:AB41)</f>
        <v>0</v>
      </c>
      <c r="AC28" s="75">
        <f>SUM(AC30:AC41)</f>
        <v>0</v>
      </c>
    </row>
    <row r="29" spans="1:29" ht="15" hidden="1" customHeight="1" outlineLevel="1" x14ac:dyDescent="0.25">
      <c r="A29" s="78"/>
      <c r="B29" s="366" t="s">
        <v>66</v>
      </c>
      <c r="C29" s="367"/>
      <c r="D29" s="79"/>
      <c r="E29" s="121"/>
      <c r="F29" s="80">
        <f>SUM(G29:J29)</f>
        <v>0</v>
      </c>
      <c r="G29" s="80" t="str">
        <f>IFERROR(G28/$F$28,"-")</f>
        <v>-</v>
      </c>
      <c r="H29" s="80" t="str">
        <f>IFERROR(H28/$F$28,"-")</f>
        <v>-</v>
      </c>
      <c r="I29" s="81" t="str">
        <f>IFERROR(I28/$F$28,"-")</f>
        <v>-</v>
      </c>
      <c r="J29" s="82" t="str">
        <f>IFERROR(J28/$F$28,"-")</f>
        <v>-</v>
      </c>
      <c r="K29" s="83"/>
      <c r="L29" s="80"/>
      <c r="M29" s="80"/>
      <c r="N29" s="80"/>
      <c r="O29" s="254"/>
      <c r="P29" s="254"/>
      <c r="Q29" s="366" t="s">
        <v>66</v>
      </c>
      <c r="R29" s="367"/>
      <c r="S29" s="79"/>
      <c r="T29" s="121"/>
      <c r="U29" s="80">
        <f>SUM(V29:Y29)</f>
        <v>0</v>
      </c>
      <c r="V29" s="80" t="str">
        <f>IFERROR(V28/$F$28,"-")</f>
        <v>-</v>
      </c>
      <c r="W29" s="80" t="str">
        <f>IFERROR(W28/$F$28,"-")</f>
        <v>-</v>
      </c>
      <c r="X29" s="81" t="str">
        <f>IFERROR(X28/$F$28,"-")</f>
        <v>-</v>
      </c>
      <c r="Y29" s="82" t="str">
        <f>IFERROR(Y28/$F$28,"-")</f>
        <v>-</v>
      </c>
      <c r="Z29" s="83"/>
      <c r="AA29" s="80"/>
      <c r="AB29" s="80"/>
      <c r="AC29" s="80"/>
    </row>
    <row r="30" spans="1:29" ht="15" hidden="1" customHeight="1" outlineLevel="1" x14ac:dyDescent="0.25">
      <c r="B30" s="118" t="str">
        <f>IF(Finansējums!B26="","",Finansējums!B26)</f>
        <v/>
      </c>
      <c r="C30" s="119" t="str">
        <f>IF(Finansējums!C26="","",Finansējums!C26)</f>
        <v/>
      </c>
      <c r="D30" s="122" t="str">
        <f>IF(Finansējums!D26="","",Finansējums!D26)</f>
        <v/>
      </c>
      <c r="E30" s="121"/>
      <c r="F30" s="122" t="str">
        <f>IF(Finansējums!F26="","",Finansējums!F26)</f>
        <v/>
      </c>
      <c r="G30" s="122" t="str">
        <f>IF(Finansējums!G26="","",Finansējums!G26)</f>
        <v/>
      </c>
      <c r="H30" s="122" t="str">
        <f>IF(Finansējums!H26="","",Finansējums!H26)</f>
        <v/>
      </c>
      <c r="I30" s="123" t="str">
        <f>IF(Finansējums!I26="","",Finansējums!I26)</f>
        <v/>
      </c>
      <c r="J30" s="124" t="str">
        <f>IF(Finansējums!J26="","",Finansējums!J26)</f>
        <v/>
      </c>
      <c r="K30" s="83"/>
      <c r="L30" s="122" t="str">
        <f>IF(Finansējums!M26="","",Finansējums!M26)</f>
        <v/>
      </c>
      <c r="M30" s="122" t="str">
        <f>IF(Tāme!K32="","",Tāme!K32)</f>
        <v/>
      </c>
      <c r="N30" s="125" t="str">
        <f>IF('Atbalsta noteikšana'!O40="","",'Atbalsta noteikšana'!O40)</f>
        <v/>
      </c>
      <c r="O30" s="255"/>
      <c r="P30" s="255"/>
      <c r="Q30" s="118" t="str">
        <f>IF(Finansējums!P26="","",Finansējums!P26)</f>
        <v/>
      </c>
      <c r="R30" s="119">
        <f>IF(Finansējums!Q26="","",Finansējums!Q26)</f>
        <v>0</v>
      </c>
      <c r="S30" s="122" t="str">
        <f>IF(Finansējums!R26="","",Finansējums!R26)</f>
        <v/>
      </c>
      <c r="T30" s="121"/>
      <c r="U30" s="122" t="str">
        <f>IF(Finansējums!T26="","",Finansējums!T26)</f>
        <v/>
      </c>
      <c r="V30" s="122" t="str">
        <f>IF(Finansējums!U26="","",Finansējums!U26)</f>
        <v/>
      </c>
      <c r="W30" s="122" t="str">
        <f>IF(Finansējums!V26="","",Finansējums!V26)</f>
        <v/>
      </c>
      <c r="X30" s="123" t="str">
        <f>IF(Finansējums!W26="","",Finansējums!W26)</f>
        <v/>
      </c>
      <c r="Y30" s="124" t="str">
        <f>IF(Finansējums!X26="","",Finansējums!X26)</f>
        <v/>
      </c>
      <c r="Z30" s="83"/>
      <c r="AA30" s="122" t="str">
        <f>IF(Finansējums!AA26="","",Finansējums!AA26)</f>
        <v/>
      </c>
      <c r="AB30" s="122" t="str">
        <f>IF(Tāme!Y32="","",Tāme!Y32)</f>
        <v/>
      </c>
      <c r="AC30" s="125" t="str">
        <f>IF('Atbalsta noteikšana'!AC40="","",'Atbalsta noteikšana'!AC40)</f>
        <v/>
      </c>
    </row>
    <row r="31" spans="1:29" ht="15" hidden="1" customHeight="1" outlineLevel="1" x14ac:dyDescent="0.25">
      <c r="B31" s="117" t="str">
        <f>IF(Finansējums!B27="","",Finansējums!B27)</f>
        <v/>
      </c>
      <c r="C31" s="120" t="str">
        <f>IF(Finansējums!C27="","",Finansējums!C27)</f>
        <v/>
      </c>
      <c r="D31" s="125" t="str">
        <f>IF(Finansējums!D27="","",Finansējums!D27)</f>
        <v/>
      </c>
      <c r="E31" s="121"/>
      <c r="F31" s="125" t="str">
        <f>IF(Finansējums!F27="","",Finansējums!F27)</f>
        <v/>
      </c>
      <c r="G31" s="125" t="str">
        <f>IF(Finansējums!G27="","",Finansējums!G27)</f>
        <v/>
      </c>
      <c r="H31" s="125" t="str">
        <f>IF(Finansējums!H27="","",Finansējums!H27)</f>
        <v/>
      </c>
      <c r="I31" s="126" t="str">
        <f>IF(Finansējums!I27="","",Finansējums!I27)</f>
        <v/>
      </c>
      <c r="J31" s="127" t="str">
        <f>IF(Finansējums!J27="","",Finansējums!J27)</f>
        <v/>
      </c>
      <c r="K31" s="83"/>
      <c r="L31" s="125" t="str">
        <f>IF(Finansējums!M27="","",Finansējums!M27)</f>
        <v/>
      </c>
      <c r="M31" s="125" t="str">
        <f>IF(Tāme!K33="","",Tāme!K33)</f>
        <v/>
      </c>
      <c r="N31" s="125" t="str">
        <f>IF('Atbalsta noteikšana'!O41="","",'Atbalsta noteikšana'!O41)</f>
        <v/>
      </c>
      <c r="O31" s="255"/>
      <c r="P31" s="255"/>
      <c r="Q31" s="117" t="str">
        <f>IF(Finansējums!P27="","",Finansējums!P27)</f>
        <v/>
      </c>
      <c r="R31" s="120">
        <f>IF(Finansējums!Q27="","",Finansējums!Q27)</f>
        <v>0</v>
      </c>
      <c r="S31" s="125" t="str">
        <f>IF(Finansējums!R27="","",Finansējums!R27)</f>
        <v/>
      </c>
      <c r="T31" s="121"/>
      <c r="U31" s="125" t="str">
        <f>IF(Finansējums!T27="","",Finansējums!T27)</f>
        <v/>
      </c>
      <c r="V31" s="125" t="str">
        <f>IF(Finansējums!U27="","",Finansējums!U27)</f>
        <v/>
      </c>
      <c r="W31" s="125" t="str">
        <f>IF(Finansējums!V27="","",Finansējums!V27)</f>
        <v/>
      </c>
      <c r="X31" s="126" t="str">
        <f>IF(Finansējums!W27="","",Finansējums!W27)</f>
        <v/>
      </c>
      <c r="Y31" s="127" t="str">
        <f>IF(Finansējums!X27="","",Finansējums!X27)</f>
        <v/>
      </c>
      <c r="Z31" s="83"/>
      <c r="AA31" s="125" t="str">
        <f>IF(Finansējums!AA27="","",Finansējums!AA27)</f>
        <v/>
      </c>
      <c r="AB31" s="125" t="str">
        <f>IF(Tāme!Y33="","",Tāme!Y33)</f>
        <v/>
      </c>
      <c r="AC31" s="125" t="str">
        <f>IF('Atbalsta noteikšana'!AC41="","",'Atbalsta noteikšana'!AC41)</f>
        <v/>
      </c>
    </row>
    <row r="32" spans="1:29" ht="15" hidden="1" customHeight="1" outlineLevel="1" x14ac:dyDescent="0.25">
      <c r="B32" s="117" t="str">
        <f>IF(Finansējums!B28="","",Finansējums!B28)</f>
        <v/>
      </c>
      <c r="C32" s="120" t="str">
        <f>IF(Finansējums!C28="","",Finansējums!C28)</f>
        <v/>
      </c>
      <c r="D32" s="125" t="str">
        <f>IF(Finansējums!D28="","",Finansējums!D28)</f>
        <v/>
      </c>
      <c r="E32" s="121"/>
      <c r="F32" s="125" t="str">
        <f>IF(Finansējums!F28="","",Finansējums!F28)</f>
        <v/>
      </c>
      <c r="G32" s="125" t="str">
        <f>IF(Finansējums!G28="","",Finansējums!G28)</f>
        <v/>
      </c>
      <c r="H32" s="125" t="str">
        <f>IF(Finansējums!H28="","",Finansējums!H28)</f>
        <v/>
      </c>
      <c r="I32" s="126" t="str">
        <f>IF(Finansējums!I28="","",Finansējums!I28)</f>
        <v/>
      </c>
      <c r="J32" s="127" t="str">
        <f>IF(Finansējums!J28="","",Finansējums!J28)</f>
        <v/>
      </c>
      <c r="K32" s="83"/>
      <c r="L32" s="125" t="str">
        <f>IF(Finansējums!M28="","",Finansējums!M28)</f>
        <v/>
      </c>
      <c r="M32" s="125" t="str">
        <f>IF(Tāme!K34="","",Tāme!K34)</f>
        <v/>
      </c>
      <c r="N32" s="125" t="str">
        <f>IF('Atbalsta noteikšana'!O42="","",'Atbalsta noteikšana'!O42)</f>
        <v/>
      </c>
      <c r="O32" s="255"/>
      <c r="P32" s="255"/>
      <c r="Q32" s="117" t="str">
        <f>IF(Finansējums!P28="","",Finansējums!P28)</f>
        <v/>
      </c>
      <c r="R32" s="120">
        <f>IF(Finansējums!Q28="","",Finansējums!Q28)</f>
        <v>0</v>
      </c>
      <c r="S32" s="125" t="str">
        <f>IF(Finansējums!R28="","",Finansējums!R28)</f>
        <v/>
      </c>
      <c r="T32" s="121"/>
      <c r="U32" s="125" t="str">
        <f>IF(Finansējums!T28="","",Finansējums!T28)</f>
        <v/>
      </c>
      <c r="V32" s="125" t="str">
        <f>IF(Finansējums!U28="","",Finansējums!U28)</f>
        <v/>
      </c>
      <c r="W32" s="125" t="str">
        <f>IF(Finansējums!V28="","",Finansējums!V28)</f>
        <v/>
      </c>
      <c r="X32" s="126" t="str">
        <f>IF(Finansējums!W28="","",Finansējums!W28)</f>
        <v/>
      </c>
      <c r="Y32" s="127" t="str">
        <f>IF(Finansējums!X28="","",Finansējums!X28)</f>
        <v/>
      </c>
      <c r="Z32" s="83"/>
      <c r="AA32" s="125" t="str">
        <f>IF(Finansējums!AA28="","",Finansējums!AA28)</f>
        <v/>
      </c>
      <c r="AB32" s="125" t="str">
        <f>IF(Tāme!Y34="","",Tāme!Y34)</f>
        <v/>
      </c>
      <c r="AC32" s="125" t="str">
        <f>IF('Atbalsta noteikšana'!AC42="","",'Atbalsta noteikšana'!AC42)</f>
        <v/>
      </c>
    </row>
    <row r="33" spans="1:29" ht="15" hidden="1" customHeight="1" outlineLevel="1" x14ac:dyDescent="0.25">
      <c r="B33" s="117" t="str">
        <f>IF(Finansējums!B29="","",Finansējums!B29)</f>
        <v/>
      </c>
      <c r="C33" s="120" t="str">
        <f>IF(Finansējums!C29="","",Finansējums!C29)</f>
        <v/>
      </c>
      <c r="D33" s="125" t="str">
        <f>IF(Finansējums!D29="","",Finansējums!D29)</f>
        <v/>
      </c>
      <c r="E33" s="121"/>
      <c r="F33" s="125" t="str">
        <f>IF(Finansējums!F29="","",Finansējums!F29)</f>
        <v/>
      </c>
      <c r="G33" s="125" t="str">
        <f>IF(Finansējums!G29="","",Finansējums!G29)</f>
        <v/>
      </c>
      <c r="H33" s="125" t="str">
        <f>IF(Finansējums!H29="","",Finansējums!H29)</f>
        <v/>
      </c>
      <c r="I33" s="126" t="str">
        <f>IF(Finansējums!I29="","",Finansējums!I29)</f>
        <v/>
      </c>
      <c r="J33" s="127" t="str">
        <f>IF(Finansējums!J29="","",Finansējums!J29)</f>
        <v/>
      </c>
      <c r="K33" s="83"/>
      <c r="L33" s="125" t="str">
        <f>IF(Finansējums!M29="","",Finansējums!M29)</f>
        <v/>
      </c>
      <c r="M33" s="125" t="str">
        <f>IF(Tāme!K35="","",Tāme!K35)</f>
        <v/>
      </c>
      <c r="N33" s="125" t="str">
        <f>IF('Atbalsta noteikšana'!O43="","",'Atbalsta noteikšana'!O43)</f>
        <v/>
      </c>
      <c r="O33" s="255"/>
      <c r="P33" s="255"/>
      <c r="Q33" s="117" t="str">
        <f>IF(Finansējums!P29="","",Finansējums!P29)</f>
        <v/>
      </c>
      <c r="R33" s="120">
        <f>IF(Finansējums!Q29="","",Finansējums!Q29)</f>
        <v>0</v>
      </c>
      <c r="S33" s="125" t="str">
        <f>IF(Finansējums!R29="","",Finansējums!R29)</f>
        <v/>
      </c>
      <c r="T33" s="121"/>
      <c r="U33" s="125" t="str">
        <f>IF(Finansējums!T29="","",Finansējums!T29)</f>
        <v/>
      </c>
      <c r="V33" s="125" t="str">
        <f>IF(Finansējums!U29="","",Finansējums!U29)</f>
        <v/>
      </c>
      <c r="W33" s="125" t="str">
        <f>IF(Finansējums!V29="","",Finansējums!V29)</f>
        <v/>
      </c>
      <c r="X33" s="126" t="str">
        <f>IF(Finansējums!W29="","",Finansējums!W29)</f>
        <v/>
      </c>
      <c r="Y33" s="127" t="str">
        <f>IF(Finansējums!X29="","",Finansējums!X29)</f>
        <v/>
      </c>
      <c r="Z33" s="83"/>
      <c r="AA33" s="125" t="str">
        <f>IF(Finansējums!AA29="","",Finansējums!AA29)</f>
        <v/>
      </c>
      <c r="AB33" s="125" t="str">
        <f>IF(Tāme!Y35="","",Tāme!Y35)</f>
        <v/>
      </c>
      <c r="AC33" s="125" t="str">
        <f>IF('Atbalsta noteikšana'!AC43="","",'Atbalsta noteikšana'!AC43)</f>
        <v/>
      </c>
    </row>
    <row r="34" spans="1:29" ht="15" hidden="1" customHeight="1" outlineLevel="1" x14ac:dyDescent="0.25">
      <c r="B34" s="117" t="str">
        <f>IF(Finansējums!B30="","",Finansējums!B30)</f>
        <v/>
      </c>
      <c r="C34" s="120" t="str">
        <f>IF(Finansējums!C30="","",Finansējums!C30)</f>
        <v/>
      </c>
      <c r="D34" s="125" t="str">
        <f>IF(Finansējums!D30="","",Finansējums!D30)</f>
        <v/>
      </c>
      <c r="E34" s="121"/>
      <c r="F34" s="125" t="str">
        <f>IF(Finansējums!F30="","",Finansējums!F30)</f>
        <v/>
      </c>
      <c r="G34" s="125" t="str">
        <f>IF(Finansējums!G30="","",Finansējums!G30)</f>
        <v/>
      </c>
      <c r="H34" s="125" t="str">
        <f>IF(Finansējums!H30="","",Finansējums!H30)</f>
        <v/>
      </c>
      <c r="I34" s="126" t="str">
        <f>IF(Finansējums!I30="","",Finansējums!I30)</f>
        <v/>
      </c>
      <c r="J34" s="127" t="str">
        <f>IF(Finansējums!J30="","",Finansējums!J30)</f>
        <v/>
      </c>
      <c r="K34" s="83"/>
      <c r="L34" s="125" t="str">
        <f>IF(Finansējums!M30="","",Finansējums!M30)</f>
        <v/>
      </c>
      <c r="M34" s="125" t="str">
        <f>IF(Tāme!K36="","",Tāme!K36)</f>
        <v/>
      </c>
      <c r="N34" s="125" t="str">
        <f>IF('Atbalsta noteikšana'!O44="","",'Atbalsta noteikšana'!O44)</f>
        <v/>
      </c>
      <c r="O34" s="255"/>
      <c r="P34" s="255"/>
      <c r="Q34" s="117" t="str">
        <f>IF(Finansējums!P30="","",Finansējums!P30)</f>
        <v/>
      </c>
      <c r="R34" s="120">
        <f>IF(Finansējums!Q30="","",Finansējums!Q30)</f>
        <v>0</v>
      </c>
      <c r="S34" s="125" t="str">
        <f>IF(Finansējums!R30="","",Finansējums!R30)</f>
        <v/>
      </c>
      <c r="T34" s="121"/>
      <c r="U34" s="125" t="str">
        <f>IF(Finansējums!T30="","",Finansējums!T30)</f>
        <v/>
      </c>
      <c r="V34" s="125" t="str">
        <f>IF(Finansējums!U30="","",Finansējums!U30)</f>
        <v/>
      </c>
      <c r="W34" s="125" t="str">
        <f>IF(Finansējums!V30="","",Finansējums!V30)</f>
        <v/>
      </c>
      <c r="X34" s="126" t="str">
        <f>IF(Finansējums!W30="","",Finansējums!W30)</f>
        <v/>
      </c>
      <c r="Y34" s="127" t="str">
        <f>IF(Finansējums!X30="","",Finansējums!X30)</f>
        <v/>
      </c>
      <c r="Z34" s="83"/>
      <c r="AA34" s="125" t="str">
        <f>IF(Finansējums!AA30="","",Finansējums!AA30)</f>
        <v/>
      </c>
      <c r="AB34" s="125" t="str">
        <f>IF(Tāme!Y36="","",Tāme!Y36)</f>
        <v/>
      </c>
      <c r="AC34" s="125" t="str">
        <f>IF('Atbalsta noteikšana'!AC44="","",'Atbalsta noteikšana'!AC44)</f>
        <v/>
      </c>
    </row>
    <row r="35" spans="1:29" ht="15" hidden="1" customHeight="1" outlineLevel="1" x14ac:dyDescent="0.25">
      <c r="B35" s="117" t="str">
        <f>IF(Finansējums!B31="","",Finansējums!B31)</f>
        <v/>
      </c>
      <c r="C35" s="120" t="str">
        <f>IF(Finansējums!C31="","",Finansējums!C31)</f>
        <v/>
      </c>
      <c r="D35" s="125" t="str">
        <f>IF(Finansējums!D31="","",Finansējums!D31)</f>
        <v/>
      </c>
      <c r="E35" s="121"/>
      <c r="F35" s="125" t="str">
        <f>IF(Finansējums!F31="","",Finansējums!F31)</f>
        <v/>
      </c>
      <c r="G35" s="125" t="str">
        <f>IF(Finansējums!G31="","",Finansējums!G31)</f>
        <v/>
      </c>
      <c r="H35" s="125" t="str">
        <f>IF(Finansējums!H31="","",Finansējums!H31)</f>
        <v/>
      </c>
      <c r="I35" s="126" t="str">
        <f>IF(Finansējums!I31="","",Finansējums!I31)</f>
        <v/>
      </c>
      <c r="J35" s="127" t="str">
        <f>IF(Finansējums!J31="","",Finansējums!J31)</f>
        <v/>
      </c>
      <c r="K35" s="83"/>
      <c r="L35" s="125" t="str">
        <f>IF(Finansējums!M31="","",Finansējums!M31)</f>
        <v/>
      </c>
      <c r="M35" s="125" t="str">
        <f>IF(Tāme!K37="","",Tāme!K37)</f>
        <v/>
      </c>
      <c r="N35" s="125" t="str">
        <f>IF('Atbalsta noteikšana'!O45="","",'Atbalsta noteikšana'!O45)</f>
        <v/>
      </c>
      <c r="O35" s="255"/>
      <c r="P35" s="255"/>
      <c r="Q35" s="117" t="str">
        <f>IF(Finansējums!P31="","",Finansējums!P31)</f>
        <v/>
      </c>
      <c r="R35" s="120">
        <f>IF(Finansējums!Q31="","",Finansējums!Q31)</f>
        <v>0</v>
      </c>
      <c r="S35" s="125" t="str">
        <f>IF(Finansējums!R31="","",Finansējums!R31)</f>
        <v/>
      </c>
      <c r="T35" s="121"/>
      <c r="U35" s="125" t="str">
        <f>IF(Finansējums!T31="","",Finansējums!T31)</f>
        <v/>
      </c>
      <c r="V35" s="125" t="str">
        <f>IF(Finansējums!U31="","",Finansējums!U31)</f>
        <v/>
      </c>
      <c r="W35" s="125" t="str">
        <f>IF(Finansējums!V31="","",Finansējums!V31)</f>
        <v/>
      </c>
      <c r="X35" s="126" t="str">
        <f>IF(Finansējums!W31="","",Finansējums!W31)</f>
        <v/>
      </c>
      <c r="Y35" s="127" t="str">
        <f>IF(Finansējums!X31="","",Finansējums!X31)</f>
        <v/>
      </c>
      <c r="Z35" s="83"/>
      <c r="AA35" s="125" t="str">
        <f>IF(Finansējums!AA31="","",Finansējums!AA31)</f>
        <v/>
      </c>
      <c r="AB35" s="125" t="str">
        <f>IF(Tāme!Y37="","",Tāme!Y37)</f>
        <v/>
      </c>
      <c r="AC35" s="125" t="str">
        <f>IF('Atbalsta noteikšana'!AC45="","",'Atbalsta noteikšana'!AC45)</f>
        <v/>
      </c>
    </row>
    <row r="36" spans="1:29" ht="15" hidden="1" customHeight="1" outlineLevel="1" x14ac:dyDescent="0.25">
      <c r="B36" s="117" t="str">
        <f>IF(Finansējums!B32="","",Finansējums!B32)</f>
        <v/>
      </c>
      <c r="C36" s="120" t="str">
        <f>IF(Finansējums!C32="","",Finansējums!C32)</f>
        <v/>
      </c>
      <c r="D36" s="125" t="str">
        <f>IF(Finansējums!D32="","",Finansējums!D32)</f>
        <v/>
      </c>
      <c r="E36" s="121"/>
      <c r="F36" s="125" t="str">
        <f>IF(Finansējums!F32="","",Finansējums!F32)</f>
        <v/>
      </c>
      <c r="G36" s="125" t="str">
        <f>IF(Finansējums!G32="","",Finansējums!G32)</f>
        <v/>
      </c>
      <c r="H36" s="125" t="str">
        <f>IF(Finansējums!H32="","",Finansējums!H32)</f>
        <v/>
      </c>
      <c r="I36" s="126" t="str">
        <f>IF(Finansējums!I32="","",Finansējums!I32)</f>
        <v/>
      </c>
      <c r="J36" s="127" t="str">
        <f>IF(Finansējums!J32="","",Finansējums!J32)</f>
        <v/>
      </c>
      <c r="K36" s="83"/>
      <c r="L36" s="125" t="str">
        <f>IF(Finansējums!M32="","",Finansējums!M32)</f>
        <v/>
      </c>
      <c r="M36" s="125" t="str">
        <f>IF(Tāme!K38="","",Tāme!K38)</f>
        <v/>
      </c>
      <c r="N36" s="125" t="str">
        <f>IF('Atbalsta noteikšana'!O46="","",'Atbalsta noteikšana'!O46)</f>
        <v/>
      </c>
      <c r="O36" s="255"/>
      <c r="P36" s="255"/>
      <c r="Q36" s="117" t="str">
        <f>IF(Finansējums!P32="","",Finansējums!P32)</f>
        <v/>
      </c>
      <c r="R36" s="120">
        <f>IF(Finansējums!Q32="","",Finansējums!Q32)</f>
        <v>0</v>
      </c>
      <c r="S36" s="125" t="str">
        <f>IF(Finansējums!R32="","",Finansējums!R32)</f>
        <v/>
      </c>
      <c r="T36" s="121"/>
      <c r="U36" s="125" t="str">
        <f>IF(Finansējums!T32="","",Finansējums!T32)</f>
        <v/>
      </c>
      <c r="V36" s="125" t="str">
        <f>IF(Finansējums!U32="","",Finansējums!U32)</f>
        <v/>
      </c>
      <c r="W36" s="125" t="str">
        <f>IF(Finansējums!V32="","",Finansējums!V32)</f>
        <v/>
      </c>
      <c r="X36" s="126" t="str">
        <f>IF(Finansējums!W32="","",Finansējums!W32)</f>
        <v/>
      </c>
      <c r="Y36" s="127" t="str">
        <f>IF(Finansējums!X32="","",Finansējums!X32)</f>
        <v/>
      </c>
      <c r="Z36" s="83"/>
      <c r="AA36" s="125" t="str">
        <f>IF(Finansējums!AA32="","",Finansējums!AA32)</f>
        <v/>
      </c>
      <c r="AB36" s="125" t="str">
        <f>IF(Tāme!Y38="","",Tāme!Y38)</f>
        <v/>
      </c>
      <c r="AC36" s="125" t="str">
        <f>IF('Atbalsta noteikšana'!AC46="","",'Atbalsta noteikšana'!AC46)</f>
        <v/>
      </c>
    </row>
    <row r="37" spans="1:29" ht="15" hidden="1" customHeight="1" outlineLevel="1" x14ac:dyDescent="0.25">
      <c r="B37" s="117" t="str">
        <f>IF(Finansējums!B33="","",Finansējums!B33)</f>
        <v/>
      </c>
      <c r="C37" s="120" t="str">
        <f>IF(Finansējums!C33="","",Finansējums!C33)</f>
        <v/>
      </c>
      <c r="D37" s="125" t="str">
        <f>IF(Finansējums!D33="","",Finansējums!D33)</f>
        <v/>
      </c>
      <c r="E37" s="121"/>
      <c r="F37" s="125" t="str">
        <f>IF(Finansējums!F33="","",Finansējums!F33)</f>
        <v/>
      </c>
      <c r="G37" s="125" t="str">
        <f>IF(Finansējums!G33="","",Finansējums!G33)</f>
        <v/>
      </c>
      <c r="H37" s="125" t="str">
        <f>IF(Finansējums!H33="","",Finansējums!H33)</f>
        <v/>
      </c>
      <c r="I37" s="126" t="str">
        <f>IF(Finansējums!I33="","",Finansējums!I33)</f>
        <v/>
      </c>
      <c r="J37" s="127" t="str">
        <f>IF(Finansējums!J33="","",Finansējums!J33)</f>
        <v/>
      </c>
      <c r="K37" s="83"/>
      <c r="L37" s="125" t="str">
        <f>IF(Finansējums!M33="","",Finansējums!M33)</f>
        <v/>
      </c>
      <c r="M37" s="125" t="str">
        <f>IF(Tāme!K39="","",Tāme!K39)</f>
        <v/>
      </c>
      <c r="N37" s="125" t="str">
        <f>IF('Atbalsta noteikšana'!O47="","",'Atbalsta noteikšana'!O47)</f>
        <v/>
      </c>
      <c r="O37" s="255"/>
      <c r="P37" s="255"/>
      <c r="Q37" s="117" t="str">
        <f>IF(Finansējums!P33="","",Finansējums!P33)</f>
        <v/>
      </c>
      <c r="R37" s="120">
        <f>IF(Finansējums!Q33="","",Finansējums!Q33)</f>
        <v>0</v>
      </c>
      <c r="S37" s="125" t="str">
        <f>IF(Finansējums!R33="","",Finansējums!R33)</f>
        <v/>
      </c>
      <c r="T37" s="121"/>
      <c r="U37" s="125" t="str">
        <f>IF(Finansējums!T33="","",Finansējums!T33)</f>
        <v/>
      </c>
      <c r="V37" s="125" t="str">
        <f>IF(Finansējums!U33="","",Finansējums!U33)</f>
        <v/>
      </c>
      <c r="W37" s="125" t="str">
        <f>IF(Finansējums!V33="","",Finansējums!V33)</f>
        <v/>
      </c>
      <c r="X37" s="126" t="str">
        <f>IF(Finansējums!W33="","",Finansējums!W33)</f>
        <v/>
      </c>
      <c r="Y37" s="127" t="str">
        <f>IF(Finansējums!X33="","",Finansējums!X33)</f>
        <v/>
      </c>
      <c r="Z37" s="83"/>
      <c r="AA37" s="125" t="str">
        <f>IF(Finansējums!AA33="","",Finansējums!AA33)</f>
        <v/>
      </c>
      <c r="AB37" s="125" t="str">
        <f>IF(Tāme!Y39="","",Tāme!Y39)</f>
        <v/>
      </c>
      <c r="AC37" s="125" t="str">
        <f>IF('Atbalsta noteikšana'!AC47="","",'Atbalsta noteikšana'!AC47)</f>
        <v/>
      </c>
    </row>
    <row r="38" spans="1:29" ht="15" hidden="1" customHeight="1" outlineLevel="1" x14ac:dyDescent="0.25">
      <c r="B38" s="117" t="str">
        <f>IF(Finansējums!B34="","",Finansējums!B34)</f>
        <v/>
      </c>
      <c r="C38" s="120" t="str">
        <f>IF(Finansējums!C34="","",Finansējums!C34)</f>
        <v/>
      </c>
      <c r="D38" s="125" t="str">
        <f>IF(Finansējums!D34="","",Finansējums!D34)</f>
        <v/>
      </c>
      <c r="E38" s="121"/>
      <c r="F38" s="125" t="str">
        <f>IF(Finansējums!F34="","",Finansējums!F34)</f>
        <v/>
      </c>
      <c r="G38" s="125" t="str">
        <f>IF(Finansējums!G34="","",Finansējums!G34)</f>
        <v/>
      </c>
      <c r="H38" s="125" t="str">
        <f>IF(Finansējums!H34="","",Finansējums!H34)</f>
        <v/>
      </c>
      <c r="I38" s="126" t="str">
        <f>IF(Finansējums!I34="","",Finansējums!I34)</f>
        <v/>
      </c>
      <c r="J38" s="127" t="str">
        <f>IF(Finansējums!J34="","",Finansējums!J34)</f>
        <v/>
      </c>
      <c r="K38" s="83"/>
      <c r="L38" s="125" t="str">
        <f>IF(Finansējums!M34="","",Finansējums!M34)</f>
        <v/>
      </c>
      <c r="M38" s="125" t="str">
        <f>IF(Tāme!K40="","",Tāme!K40)</f>
        <v/>
      </c>
      <c r="N38" s="125" t="str">
        <f>IF('Atbalsta noteikšana'!O48="","",'Atbalsta noteikšana'!O48)</f>
        <v/>
      </c>
      <c r="O38" s="255"/>
      <c r="P38" s="255"/>
      <c r="Q38" s="117" t="str">
        <f>IF(Finansējums!P34="","",Finansējums!P34)</f>
        <v/>
      </c>
      <c r="R38" s="120">
        <f>IF(Finansējums!Q34="","",Finansējums!Q34)</f>
        <v>0</v>
      </c>
      <c r="S38" s="125" t="str">
        <f>IF(Finansējums!R34="","",Finansējums!R34)</f>
        <v/>
      </c>
      <c r="T38" s="121"/>
      <c r="U38" s="125" t="str">
        <f>IF(Finansējums!T34="","",Finansējums!T34)</f>
        <v/>
      </c>
      <c r="V38" s="125" t="str">
        <f>IF(Finansējums!U34="","",Finansējums!U34)</f>
        <v/>
      </c>
      <c r="W38" s="125" t="str">
        <f>IF(Finansējums!V34="","",Finansējums!V34)</f>
        <v/>
      </c>
      <c r="X38" s="126" t="str">
        <f>IF(Finansējums!W34="","",Finansējums!W34)</f>
        <v/>
      </c>
      <c r="Y38" s="127" t="str">
        <f>IF(Finansējums!X34="","",Finansējums!X34)</f>
        <v/>
      </c>
      <c r="Z38" s="83"/>
      <c r="AA38" s="125" t="str">
        <f>IF(Finansējums!AA34="","",Finansējums!AA34)</f>
        <v/>
      </c>
      <c r="AB38" s="125" t="str">
        <f>IF(Tāme!Y40="","",Tāme!Y40)</f>
        <v/>
      </c>
      <c r="AC38" s="125" t="str">
        <f>IF('Atbalsta noteikšana'!AC48="","",'Atbalsta noteikšana'!AC48)</f>
        <v/>
      </c>
    </row>
    <row r="39" spans="1:29" ht="15" hidden="1" customHeight="1" outlineLevel="1" x14ac:dyDescent="0.25">
      <c r="B39" s="117" t="str">
        <f>IF(Finansējums!B35="","",Finansējums!B35)</f>
        <v/>
      </c>
      <c r="C39" s="120" t="str">
        <f>IF(Finansējums!C35="","",Finansējums!C35)</f>
        <v/>
      </c>
      <c r="D39" s="125" t="str">
        <f>IF(Finansējums!D35="","",Finansējums!D35)</f>
        <v/>
      </c>
      <c r="E39" s="121"/>
      <c r="F39" s="125" t="str">
        <f>IF(Finansējums!F35="","",Finansējums!F35)</f>
        <v/>
      </c>
      <c r="G39" s="125" t="str">
        <f>IF(Finansējums!G35="","",Finansējums!G35)</f>
        <v/>
      </c>
      <c r="H39" s="125" t="str">
        <f>IF(Finansējums!H35="","",Finansējums!H35)</f>
        <v/>
      </c>
      <c r="I39" s="126" t="str">
        <f>IF(Finansējums!I35="","",Finansējums!I35)</f>
        <v/>
      </c>
      <c r="J39" s="127" t="str">
        <f>IF(Finansējums!J35="","",Finansējums!J35)</f>
        <v/>
      </c>
      <c r="K39" s="83"/>
      <c r="L39" s="125" t="str">
        <f>IF(Finansējums!M35="","",Finansējums!M35)</f>
        <v/>
      </c>
      <c r="M39" s="125" t="str">
        <f>IF(Tāme!K41="","",Tāme!K41)</f>
        <v/>
      </c>
      <c r="N39" s="125" t="str">
        <f>IF('Atbalsta noteikšana'!O49="","",'Atbalsta noteikšana'!O49)</f>
        <v/>
      </c>
      <c r="O39" s="255"/>
      <c r="P39" s="255"/>
      <c r="Q39" s="117" t="str">
        <f>IF(Finansējums!P35="","",Finansējums!P35)</f>
        <v/>
      </c>
      <c r="R39" s="120">
        <f>IF(Finansējums!Q35="","",Finansējums!Q35)</f>
        <v>0</v>
      </c>
      <c r="S39" s="125" t="str">
        <f>IF(Finansējums!R35="","",Finansējums!R35)</f>
        <v/>
      </c>
      <c r="T39" s="121"/>
      <c r="U39" s="125" t="str">
        <f>IF(Finansējums!T35="","",Finansējums!T35)</f>
        <v/>
      </c>
      <c r="V39" s="125" t="str">
        <f>IF(Finansējums!U35="","",Finansējums!U35)</f>
        <v/>
      </c>
      <c r="W39" s="125" t="str">
        <f>IF(Finansējums!V35="","",Finansējums!V35)</f>
        <v/>
      </c>
      <c r="X39" s="126" t="str">
        <f>IF(Finansējums!W35="","",Finansējums!W35)</f>
        <v/>
      </c>
      <c r="Y39" s="127" t="str">
        <f>IF(Finansējums!X35="","",Finansējums!X35)</f>
        <v/>
      </c>
      <c r="Z39" s="83"/>
      <c r="AA39" s="125" t="str">
        <f>IF(Finansējums!AA35="","",Finansējums!AA35)</f>
        <v/>
      </c>
      <c r="AB39" s="125" t="str">
        <f>IF(Tāme!Y41="","",Tāme!Y41)</f>
        <v/>
      </c>
      <c r="AC39" s="125" t="str">
        <f>IF('Atbalsta noteikšana'!AC49="","",'Atbalsta noteikšana'!AC49)</f>
        <v/>
      </c>
    </row>
    <row r="40" spans="1:29" ht="15" hidden="1" customHeight="1" outlineLevel="1" x14ac:dyDescent="0.25">
      <c r="B40" s="117" t="str">
        <f>IF(Finansējums!B36="","",Finansējums!B36)</f>
        <v/>
      </c>
      <c r="C40" s="120" t="str">
        <f>IF(Finansējums!C36="","",Finansējums!C36)</f>
        <v/>
      </c>
      <c r="D40" s="125" t="str">
        <f>IF(Finansējums!D36="","",Finansējums!D36)</f>
        <v/>
      </c>
      <c r="E40" s="121"/>
      <c r="F40" s="125" t="str">
        <f>IF(Finansējums!F36="","",Finansējums!F36)</f>
        <v/>
      </c>
      <c r="G40" s="125" t="str">
        <f>IF(Finansējums!G36="","",Finansējums!G36)</f>
        <v/>
      </c>
      <c r="H40" s="125" t="str">
        <f>IF(Finansējums!H36="","",Finansējums!H36)</f>
        <v/>
      </c>
      <c r="I40" s="126" t="str">
        <f>IF(Finansējums!I36="","",Finansējums!I36)</f>
        <v/>
      </c>
      <c r="J40" s="127" t="str">
        <f>IF(Finansējums!J36="","",Finansējums!J36)</f>
        <v/>
      </c>
      <c r="K40" s="83"/>
      <c r="L40" s="125" t="str">
        <f>IF(Finansējums!M36="","",Finansējums!M36)</f>
        <v/>
      </c>
      <c r="M40" s="125" t="str">
        <f>IF(Tāme!K42="","",Tāme!K42)</f>
        <v/>
      </c>
      <c r="N40" s="125" t="str">
        <f>IF('Atbalsta noteikšana'!O50="","",'Atbalsta noteikšana'!O50)</f>
        <v/>
      </c>
      <c r="O40" s="255"/>
      <c r="P40" s="255"/>
      <c r="Q40" s="117" t="str">
        <f>IF(Finansējums!P36="","",Finansējums!P36)</f>
        <v/>
      </c>
      <c r="R40" s="120">
        <f>IF(Finansējums!Q36="","",Finansējums!Q36)</f>
        <v>0</v>
      </c>
      <c r="S40" s="125" t="str">
        <f>IF(Finansējums!R36="","",Finansējums!R36)</f>
        <v/>
      </c>
      <c r="T40" s="121"/>
      <c r="U40" s="125" t="str">
        <f>IF(Finansējums!T36="","",Finansējums!T36)</f>
        <v/>
      </c>
      <c r="V40" s="125" t="str">
        <f>IF(Finansējums!U36="","",Finansējums!U36)</f>
        <v/>
      </c>
      <c r="W40" s="125" t="str">
        <f>IF(Finansējums!V36="","",Finansējums!V36)</f>
        <v/>
      </c>
      <c r="X40" s="126" t="str">
        <f>IF(Finansējums!W36="","",Finansējums!W36)</f>
        <v/>
      </c>
      <c r="Y40" s="127" t="str">
        <f>IF(Finansējums!X36="","",Finansējums!X36)</f>
        <v/>
      </c>
      <c r="Z40" s="83"/>
      <c r="AA40" s="125" t="str">
        <f>IF(Finansējums!AA36="","",Finansējums!AA36)</f>
        <v/>
      </c>
      <c r="AB40" s="125" t="str">
        <f>IF(Tāme!Y42="","",Tāme!Y42)</f>
        <v/>
      </c>
      <c r="AC40" s="125" t="str">
        <f>IF('Atbalsta noteikšana'!AC50="","",'Atbalsta noteikšana'!AC50)</f>
        <v/>
      </c>
    </row>
    <row r="41" spans="1:29" ht="15" hidden="1" customHeight="1" outlineLevel="1" x14ac:dyDescent="0.25">
      <c r="B41" s="117" t="str">
        <f>IF(Finansējums!B37="","",Finansējums!B37)</f>
        <v/>
      </c>
      <c r="C41" s="120" t="str">
        <f>IF(Finansējums!C37="","",Finansējums!C37)</f>
        <v/>
      </c>
      <c r="D41" s="125" t="str">
        <f>IF(Finansējums!D37="","",Finansējums!D37)</f>
        <v/>
      </c>
      <c r="E41" s="121"/>
      <c r="F41" s="125" t="str">
        <f>IF(Finansējums!F37="","",Finansējums!F37)</f>
        <v/>
      </c>
      <c r="G41" s="125" t="str">
        <f>IF(Finansējums!G37="","",Finansējums!G37)</f>
        <v/>
      </c>
      <c r="H41" s="125" t="str">
        <f>IF(Finansējums!H37="","",Finansējums!H37)</f>
        <v/>
      </c>
      <c r="I41" s="126" t="str">
        <f>IF(Finansējums!I37="","",Finansējums!I37)</f>
        <v/>
      </c>
      <c r="J41" s="127" t="str">
        <f>IF(Finansējums!J37="","",Finansējums!J37)</f>
        <v/>
      </c>
      <c r="K41" s="83"/>
      <c r="L41" s="125" t="str">
        <f>IF(Finansējums!M37="","",Finansējums!M37)</f>
        <v/>
      </c>
      <c r="M41" s="125" t="str">
        <f>IF(Tāme!K43="","",Tāme!K43)</f>
        <v/>
      </c>
      <c r="N41" s="125" t="str">
        <f>IF('Atbalsta noteikšana'!O51="","",'Atbalsta noteikšana'!O51)</f>
        <v/>
      </c>
      <c r="O41" s="255"/>
      <c r="P41" s="255"/>
      <c r="Q41" s="117" t="str">
        <f>IF(Finansējums!P37="","",Finansējums!P37)</f>
        <v/>
      </c>
      <c r="R41" s="120">
        <f>IF(Finansējums!Q37="","",Finansējums!Q37)</f>
        <v>0</v>
      </c>
      <c r="S41" s="125" t="str">
        <f>IF(Finansējums!R37="","",Finansējums!R37)</f>
        <v/>
      </c>
      <c r="T41" s="121"/>
      <c r="U41" s="125" t="str">
        <f>IF(Finansējums!T37="","",Finansējums!T37)</f>
        <v/>
      </c>
      <c r="V41" s="125" t="str">
        <f>IF(Finansējums!U37="","",Finansējums!U37)</f>
        <v/>
      </c>
      <c r="W41" s="125" t="str">
        <f>IF(Finansējums!V37="","",Finansējums!V37)</f>
        <v/>
      </c>
      <c r="X41" s="126" t="str">
        <f>IF(Finansējums!W37="","",Finansējums!W37)</f>
        <v/>
      </c>
      <c r="Y41" s="127" t="str">
        <f>IF(Finansējums!X37="","",Finansējums!X37)</f>
        <v/>
      </c>
      <c r="Z41" s="83"/>
      <c r="AA41" s="125" t="str">
        <f>IF(Finansējums!AA37="","",Finansējums!AA37)</f>
        <v/>
      </c>
      <c r="AB41" s="125" t="str">
        <f>IF(Tāme!Y43="","",Tāme!Y43)</f>
        <v/>
      </c>
      <c r="AC41" s="125" t="str">
        <f>IF('Atbalsta noteikšana'!AC51="","",'Atbalsta noteikšana'!AC51)</f>
        <v/>
      </c>
    </row>
    <row r="42" spans="1:29" ht="43.5" customHeight="1" collapsed="1" x14ac:dyDescent="0.25">
      <c r="B42" s="368" t="str">
        <f>'Atbalsta noteikšana'!B52</f>
        <v>III. SISTĒMAS PIESLĒGUMA IERĪKOŠANAS VAI PĀRBŪVES IZMAKSAS, KAS NEPIECIEŠAMAS ELEKTROENERĢIJAS RAŽOŠANAS IEKĀRTAS PIESLĒGŠANAI ELEKTROENERĢIJAS SISTĒMAI</v>
      </c>
      <c r="C42" s="368"/>
      <c r="D42" s="75">
        <f>SUM(D44:D55)</f>
        <v>0</v>
      </c>
      <c r="E42" s="121"/>
      <c r="F42" s="75">
        <f>SUM(F44:F55)</f>
        <v>0</v>
      </c>
      <c r="G42" s="75">
        <f>SUM(G44:G55)</f>
        <v>0</v>
      </c>
      <c r="H42" s="75">
        <f>SUM(H44:H55)</f>
        <v>0</v>
      </c>
      <c r="I42" s="76">
        <f>SUM(I44:I55)</f>
        <v>0</v>
      </c>
      <c r="J42" s="77">
        <f>SUM(J44:J55)</f>
        <v>0</v>
      </c>
      <c r="K42" s="83"/>
      <c r="L42" s="75">
        <f>SUM(L44:L55)</f>
        <v>0</v>
      </c>
      <c r="M42" s="75">
        <f>SUM(M44:M55)</f>
        <v>0</v>
      </c>
      <c r="N42" s="75">
        <f>SUM(N44:N55)</f>
        <v>0</v>
      </c>
      <c r="O42" s="253"/>
      <c r="P42" s="253"/>
      <c r="Q42" s="368">
        <f>'Atbalsta noteikšana'!P52</f>
        <v>0</v>
      </c>
      <c r="R42" s="368"/>
      <c r="S42" s="75">
        <f>SUM(S44:S55)</f>
        <v>0</v>
      </c>
      <c r="T42" s="121"/>
      <c r="U42" s="75">
        <f>SUM(U44:U55)</f>
        <v>0</v>
      </c>
      <c r="V42" s="75">
        <f>SUM(V44:V55)</f>
        <v>0</v>
      </c>
      <c r="W42" s="75">
        <f>SUM(W44:W55)</f>
        <v>0</v>
      </c>
      <c r="X42" s="76">
        <f>SUM(X44:X55)</f>
        <v>0</v>
      </c>
      <c r="Y42" s="77">
        <f>SUM(Y44:Y55)</f>
        <v>0</v>
      </c>
      <c r="Z42" s="83"/>
      <c r="AA42" s="75">
        <f>SUM(AA44:AA55)</f>
        <v>0</v>
      </c>
      <c r="AB42" s="75">
        <f>SUM(AB44:AB55)</f>
        <v>0</v>
      </c>
      <c r="AC42" s="75">
        <f>SUM(AC44:AC55)</f>
        <v>0</v>
      </c>
    </row>
    <row r="43" spans="1:29" hidden="1" outlineLevel="1" x14ac:dyDescent="0.25">
      <c r="A43" s="78"/>
      <c r="B43" s="369" t="s">
        <v>66</v>
      </c>
      <c r="C43" s="370"/>
      <c r="D43" s="79"/>
      <c r="E43" s="121"/>
      <c r="F43" s="80">
        <f>SUM(G43:J43)</f>
        <v>0</v>
      </c>
      <c r="G43" s="80" t="str">
        <f>IFERROR(G42/$F$42,"-")</f>
        <v>-</v>
      </c>
      <c r="H43" s="80" t="str">
        <f t="shared" ref="H43:J43" si="0">IFERROR(H42/$F$42,"-")</f>
        <v>-</v>
      </c>
      <c r="I43" s="81" t="str">
        <f t="shared" si="0"/>
        <v>-</v>
      </c>
      <c r="J43" s="82" t="str">
        <f t="shared" si="0"/>
        <v>-</v>
      </c>
      <c r="K43" s="83"/>
      <c r="L43" s="80"/>
      <c r="M43" s="80"/>
      <c r="N43" s="80"/>
      <c r="O43" s="254"/>
      <c r="P43" s="254"/>
      <c r="Q43" s="369" t="s">
        <v>66</v>
      </c>
      <c r="R43" s="370"/>
      <c r="S43" s="79"/>
      <c r="T43" s="121"/>
      <c r="U43" s="80">
        <f>SUM(V43:Y43)</f>
        <v>0</v>
      </c>
      <c r="V43" s="80" t="str">
        <f>IFERROR(V42/$F$42,"-")</f>
        <v>-</v>
      </c>
      <c r="W43" s="80" t="str">
        <f t="shared" ref="W43:Y43" si="1">IFERROR(W42/$F$42,"-")</f>
        <v>-</v>
      </c>
      <c r="X43" s="81" t="str">
        <f t="shared" si="1"/>
        <v>-</v>
      </c>
      <c r="Y43" s="82" t="str">
        <f t="shared" si="1"/>
        <v>-</v>
      </c>
      <c r="Z43" s="83"/>
      <c r="AA43" s="80"/>
      <c r="AB43" s="80"/>
      <c r="AC43" s="80"/>
    </row>
    <row r="44" spans="1:29" ht="60.75" hidden="1" customHeight="1" outlineLevel="1" x14ac:dyDescent="0.25">
      <c r="B44" s="118" t="str">
        <f>IF(Finansējums!B39="","",Finansējums!B39)</f>
        <v/>
      </c>
      <c r="C44" s="119" t="str">
        <f>IF(Finansējums!C39="","",Finansējums!C39)</f>
        <v/>
      </c>
      <c r="D44" s="122" t="str">
        <f>IF(Finansējums!D39="","",Finansējums!D39)</f>
        <v/>
      </c>
      <c r="E44" s="121"/>
      <c r="F44" s="122" t="str">
        <f>IF(Finansējums!F39="","",Finansējums!F39)</f>
        <v/>
      </c>
      <c r="G44" s="122" t="str">
        <f>IF(Finansējums!G39="","",Finansējums!G39)</f>
        <v/>
      </c>
      <c r="H44" s="122" t="str">
        <f>IF(Finansējums!H39="","",Finansējums!H39)</f>
        <v/>
      </c>
      <c r="I44" s="123" t="str">
        <f>IF(Finansējums!I39="","",Finansējums!I39)</f>
        <v/>
      </c>
      <c r="J44" s="124" t="str">
        <f>IF(Finansējums!J39="","",Finansējums!J39)</f>
        <v/>
      </c>
      <c r="K44" s="83"/>
      <c r="L44" s="122" t="str">
        <f>IF(Finansējums!M39="","",Finansējums!M39)</f>
        <v/>
      </c>
      <c r="M44" s="122" t="str">
        <f>IF(Tāme!K50="","",Tāme!K50)</f>
        <v/>
      </c>
      <c r="N44" s="125" t="str">
        <f>IF('Atbalsta noteikšana'!O53="","",'Atbalsta noteikšana'!O53)</f>
        <v/>
      </c>
      <c r="O44" s="255"/>
      <c r="P44" s="255"/>
      <c r="Q44" s="118" t="str">
        <f>IF(Finansējums!P39="","",Finansējums!P39)</f>
        <v/>
      </c>
      <c r="R44" s="119">
        <f>IF(Finansējums!Q39="","",Finansējums!Q39)</f>
        <v>0</v>
      </c>
      <c r="S44" s="122" t="str">
        <f>IF(Finansējums!R39="","",Finansējums!R39)</f>
        <v/>
      </c>
      <c r="T44" s="121"/>
      <c r="U44" s="122" t="str">
        <f>IF(Finansējums!T39="","",Finansējums!T39)</f>
        <v/>
      </c>
      <c r="V44" s="122" t="str">
        <f>IF(Finansējums!U39="","",Finansējums!U39)</f>
        <v/>
      </c>
      <c r="W44" s="122" t="str">
        <f>IF(Finansējums!V39="","",Finansējums!V39)</f>
        <v/>
      </c>
      <c r="X44" s="123" t="str">
        <f>IF(Finansējums!W39="","",Finansējums!W39)</f>
        <v/>
      </c>
      <c r="Y44" s="124" t="str">
        <f>IF(Finansējums!X39="","",Finansējums!X39)</f>
        <v/>
      </c>
      <c r="Z44" s="83"/>
      <c r="AA44" s="122" t="str">
        <f>IF(Finansējums!AA39="","",Finansējums!AA39)</f>
        <v/>
      </c>
      <c r="AB44" s="122" t="str">
        <f>IF(Tāme!Y50="","",Tāme!Y50)</f>
        <v/>
      </c>
      <c r="AC44" s="125" t="str">
        <f>IF('Atbalsta noteikšana'!AC53="","",'Atbalsta noteikšana'!AC53)</f>
        <v/>
      </c>
    </row>
    <row r="45" spans="1:29" ht="60.75" hidden="1" customHeight="1" outlineLevel="1" x14ac:dyDescent="0.25">
      <c r="B45" s="117" t="str">
        <f>IF(Finansējums!B40="","",Finansējums!B40)</f>
        <v/>
      </c>
      <c r="C45" s="120" t="str">
        <f>IF(Finansējums!C40="","",Finansējums!C40)</f>
        <v/>
      </c>
      <c r="D45" s="125" t="str">
        <f>IF(Finansējums!D40="","",Finansējums!D40)</f>
        <v/>
      </c>
      <c r="E45" s="121"/>
      <c r="F45" s="125" t="str">
        <f>IF(Finansējums!F40="","",Finansējums!F40)</f>
        <v/>
      </c>
      <c r="G45" s="125" t="str">
        <f>IF(Finansējums!G40="","",Finansējums!G40)</f>
        <v/>
      </c>
      <c r="H45" s="125" t="str">
        <f>IF(Finansējums!H40="","",Finansējums!H40)</f>
        <v/>
      </c>
      <c r="I45" s="126" t="str">
        <f>IF(Finansējums!I40="","",Finansējums!I40)</f>
        <v/>
      </c>
      <c r="J45" s="127" t="str">
        <f>IF(Finansējums!J40="","",Finansējums!J40)</f>
        <v/>
      </c>
      <c r="K45" s="83"/>
      <c r="L45" s="125" t="str">
        <f>IF(Finansējums!M40="","",Finansējums!M40)</f>
        <v/>
      </c>
      <c r="M45" s="125" t="str">
        <f>IF(Tāme!K51="","",Tāme!K51)</f>
        <v/>
      </c>
      <c r="N45" s="125" t="str">
        <f>IF('Atbalsta noteikšana'!O54="","",'Atbalsta noteikšana'!O54)</f>
        <v/>
      </c>
      <c r="O45" s="255"/>
      <c r="P45" s="255"/>
      <c r="Q45" s="117" t="str">
        <f>IF(Finansējums!P40="","",Finansējums!P40)</f>
        <v/>
      </c>
      <c r="R45" s="120">
        <f>IF(Finansējums!Q40="","",Finansējums!Q40)</f>
        <v>0</v>
      </c>
      <c r="S45" s="125" t="str">
        <f>IF(Finansējums!R40="","",Finansējums!R40)</f>
        <v/>
      </c>
      <c r="T45" s="121"/>
      <c r="U45" s="125" t="str">
        <f>IF(Finansējums!T40="","",Finansējums!T40)</f>
        <v/>
      </c>
      <c r="V45" s="125" t="str">
        <f>IF(Finansējums!U40="","",Finansējums!U40)</f>
        <v/>
      </c>
      <c r="W45" s="125" t="str">
        <f>IF(Finansējums!V40="","",Finansējums!V40)</f>
        <v/>
      </c>
      <c r="X45" s="126" t="str">
        <f>IF(Finansējums!W40="","",Finansējums!W40)</f>
        <v/>
      </c>
      <c r="Y45" s="127" t="str">
        <f>IF(Finansējums!X40="","",Finansējums!X40)</f>
        <v/>
      </c>
      <c r="Z45" s="83"/>
      <c r="AA45" s="125" t="str">
        <f>IF(Finansējums!AA40="","",Finansējums!AA40)</f>
        <v/>
      </c>
      <c r="AB45" s="125" t="str">
        <f>IF(Tāme!Y51="","",Tāme!Y51)</f>
        <v/>
      </c>
      <c r="AC45" s="125" t="str">
        <f>IF('Atbalsta noteikšana'!AC54="","",'Atbalsta noteikšana'!AC54)</f>
        <v/>
      </c>
    </row>
    <row r="46" spans="1:29" ht="60.75" hidden="1" customHeight="1" outlineLevel="1" x14ac:dyDescent="0.25">
      <c r="B46" s="117" t="str">
        <f>IF(Finansējums!B41="","",Finansējums!B41)</f>
        <v/>
      </c>
      <c r="C46" s="120" t="str">
        <f>IF(Finansējums!C41="","",Finansējums!C41)</f>
        <v/>
      </c>
      <c r="D46" s="125" t="str">
        <f>IF(Finansējums!D41="","",Finansējums!D41)</f>
        <v/>
      </c>
      <c r="E46" s="121"/>
      <c r="F46" s="125" t="str">
        <f>IF(Finansējums!F41="","",Finansējums!F41)</f>
        <v/>
      </c>
      <c r="G46" s="125" t="str">
        <f>IF(Finansējums!G41="","",Finansējums!G41)</f>
        <v/>
      </c>
      <c r="H46" s="125" t="str">
        <f>IF(Finansējums!H41="","",Finansējums!H41)</f>
        <v/>
      </c>
      <c r="I46" s="126" t="str">
        <f>IF(Finansējums!I41="","",Finansējums!I41)</f>
        <v/>
      </c>
      <c r="J46" s="127" t="str">
        <f>IF(Finansējums!J41="","",Finansējums!J41)</f>
        <v/>
      </c>
      <c r="K46" s="83"/>
      <c r="L46" s="125" t="str">
        <f>IF(Finansējums!M41="","",Finansējums!M41)</f>
        <v/>
      </c>
      <c r="M46" s="125" t="str">
        <f>IF(Tāme!K52="","",Tāme!K52)</f>
        <v/>
      </c>
      <c r="N46" s="125" t="str">
        <f>IF('Atbalsta noteikšana'!O55="","",'Atbalsta noteikšana'!O55)</f>
        <v/>
      </c>
      <c r="O46" s="255"/>
      <c r="P46" s="255"/>
      <c r="Q46" s="117" t="str">
        <f>IF(Finansējums!P41="","",Finansējums!P41)</f>
        <v/>
      </c>
      <c r="R46" s="120">
        <f>IF(Finansējums!Q41="","",Finansējums!Q41)</f>
        <v>0</v>
      </c>
      <c r="S46" s="125" t="str">
        <f>IF(Finansējums!R41="","",Finansējums!R41)</f>
        <v/>
      </c>
      <c r="T46" s="121"/>
      <c r="U46" s="125" t="str">
        <f>IF(Finansējums!T41="","",Finansējums!T41)</f>
        <v/>
      </c>
      <c r="V46" s="125" t="str">
        <f>IF(Finansējums!U41="","",Finansējums!U41)</f>
        <v/>
      </c>
      <c r="W46" s="125" t="str">
        <f>IF(Finansējums!V41="","",Finansējums!V41)</f>
        <v/>
      </c>
      <c r="X46" s="126" t="str">
        <f>IF(Finansējums!W41="","",Finansējums!W41)</f>
        <v/>
      </c>
      <c r="Y46" s="127" t="str">
        <f>IF(Finansējums!X41="","",Finansējums!X41)</f>
        <v/>
      </c>
      <c r="Z46" s="83"/>
      <c r="AA46" s="125" t="str">
        <f>IF(Finansējums!AA41="","",Finansējums!AA41)</f>
        <v/>
      </c>
      <c r="AB46" s="125" t="str">
        <f>IF(Tāme!Y52="","",Tāme!Y52)</f>
        <v/>
      </c>
      <c r="AC46" s="125" t="str">
        <f>IF('Atbalsta noteikšana'!AC55="","",'Atbalsta noteikšana'!AC55)</f>
        <v/>
      </c>
    </row>
    <row r="47" spans="1:29" ht="60.75" hidden="1" customHeight="1" outlineLevel="1" x14ac:dyDescent="0.25">
      <c r="B47" s="117" t="str">
        <f>IF(Finansējums!B42="","",Finansējums!B42)</f>
        <v/>
      </c>
      <c r="C47" s="120" t="str">
        <f>IF(Finansējums!C42="","",Finansējums!C42)</f>
        <v/>
      </c>
      <c r="D47" s="125" t="str">
        <f>IF(Finansējums!D42="","",Finansējums!D42)</f>
        <v/>
      </c>
      <c r="E47" s="121"/>
      <c r="F47" s="125" t="str">
        <f>IF(Finansējums!F42="","",Finansējums!F42)</f>
        <v/>
      </c>
      <c r="G47" s="125" t="str">
        <f>IF(Finansējums!G42="","",Finansējums!G42)</f>
        <v/>
      </c>
      <c r="H47" s="125" t="str">
        <f>IF(Finansējums!H42="","",Finansējums!H42)</f>
        <v/>
      </c>
      <c r="I47" s="126" t="str">
        <f>IF(Finansējums!I42="","",Finansējums!I42)</f>
        <v/>
      </c>
      <c r="J47" s="127" t="str">
        <f>IF(Finansējums!J42="","",Finansējums!J42)</f>
        <v/>
      </c>
      <c r="K47" s="83"/>
      <c r="L47" s="125" t="str">
        <f>IF(Finansējums!M42="","",Finansējums!M42)</f>
        <v/>
      </c>
      <c r="M47" s="125" t="str">
        <f>IF(Tāme!K53="","",Tāme!K53)</f>
        <v/>
      </c>
      <c r="N47" s="125" t="str">
        <f>IF('Atbalsta noteikšana'!O56="","",'Atbalsta noteikšana'!O56)</f>
        <v/>
      </c>
      <c r="O47" s="255"/>
      <c r="P47" s="255"/>
      <c r="Q47" s="117" t="str">
        <f>IF(Finansējums!P42="","",Finansējums!P42)</f>
        <v/>
      </c>
      <c r="R47" s="120">
        <f>IF(Finansējums!Q42="","",Finansējums!Q42)</f>
        <v>0</v>
      </c>
      <c r="S47" s="125" t="str">
        <f>IF(Finansējums!R42="","",Finansējums!R42)</f>
        <v/>
      </c>
      <c r="T47" s="121"/>
      <c r="U47" s="125" t="str">
        <f>IF(Finansējums!T42="","",Finansējums!T42)</f>
        <v/>
      </c>
      <c r="V47" s="125" t="str">
        <f>IF(Finansējums!U42="","",Finansējums!U42)</f>
        <v/>
      </c>
      <c r="W47" s="125" t="str">
        <f>IF(Finansējums!V42="","",Finansējums!V42)</f>
        <v/>
      </c>
      <c r="X47" s="126" t="str">
        <f>IF(Finansējums!W42="","",Finansējums!W42)</f>
        <v/>
      </c>
      <c r="Y47" s="127" t="str">
        <f>IF(Finansējums!X42="","",Finansējums!X42)</f>
        <v/>
      </c>
      <c r="Z47" s="83"/>
      <c r="AA47" s="125" t="str">
        <f>IF(Finansējums!AA42="","",Finansējums!AA42)</f>
        <v/>
      </c>
      <c r="AB47" s="125" t="str">
        <f>IF(Tāme!Y53="","",Tāme!Y53)</f>
        <v/>
      </c>
      <c r="AC47" s="125" t="str">
        <f>IF('Atbalsta noteikšana'!AC56="","",'Atbalsta noteikšana'!AC56)</f>
        <v/>
      </c>
    </row>
    <row r="48" spans="1:29" ht="60.75" hidden="1" customHeight="1" outlineLevel="1" x14ac:dyDescent="0.25">
      <c r="B48" s="117" t="str">
        <f>IF(Finansējums!B43="","",Finansējums!B43)</f>
        <v/>
      </c>
      <c r="C48" s="120" t="str">
        <f>IF(Finansējums!C43="","",Finansējums!C43)</f>
        <v/>
      </c>
      <c r="D48" s="125" t="str">
        <f>IF(Finansējums!D43="","",Finansējums!D43)</f>
        <v/>
      </c>
      <c r="E48" s="121"/>
      <c r="F48" s="125" t="str">
        <f>IF(Finansējums!F43="","",Finansējums!F43)</f>
        <v/>
      </c>
      <c r="G48" s="125" t="str">
        <f>IF(Finansējums!G43="","",Finansējums!G43)</f>
        <v/>
      </c>
      <c r="H48" s="125" t="str">
        <f>IF(Finansējums!H43="","",Finansējums!H43)</f>
        <v/>
      </c>
      <c r="I48" s="126" t="str">
        <f>IF(Finansējums!I43="","",Finansējums!I43)</f>
        <v/>
      </c>
      <c r="J48" s="127" t="str">
        <f>IF(Finansējums!J43="","",Finansējums!J43)</f>
        <v/>
      </c>
      <c r="K48" s="83"/>
      <c r="L48" s="125" t="str">
        <f>IF(Finansējums!M43="","",Finansējums!M43)</f>
        <v/>
      </c>
      <c r="M48" s="125" t="str">
        <f>IF(Tāme!K54="","",Tāme!K54)</f>
        <v/>
      </c>
      <c r="N48" s="125" t="str">
        <f>IF('Atbalsta noteikšana'!O57="","",'Atbalsta noteikšana'!O57)</f>
        <v/>
      </c>
      <c r="O48" s="255"/>
      <c r="P48" s="255"/>
      <c r="Q48" s="117" t="str">
        <f>IF(Finansējums!P43="","",Finansējums!P43)</f>
        <v/>
      </c>
      <c r="R48" s="120">
        <f>IF(Finansējums!Q43="","",Finansējums!Q43)</f>
        <v>0</v>
      </c>
      <c r="S48" s="125" t="str">
        <f>IF(Finansējums!R43="","",Finansējums!R43)</f>
        <v/>
      </c>
      <c r="T48" s="121"/>
      <c r="U48" s="125" t="str">
        <f>IF(Finansējums!T43="","",Finansējums!T43)</f>
        <v/>
      </c>
      <c r="V48" s="125" t="str">
        <f>IF(Finansējums!U43="","",Finansējums!U43)</f>
        <v/>
      </c>
      <c r="W48" s="125" t="str">
        <f>IF(Finansējums!V43="","",Finansējums!V43)</f>
        <v/>
      </c>
      <c r="X48" s="126" t="str">
        <f>IF(Finansējums!W43="","",Finansējums!W43)</f>
        <v/>
      </c>
      <c r="Y48" s="127" t="str">
        <f>IF(Finansējums!X43="","",Finansējums!X43)</f>
        <v/>
      </c>
      <c r="Z48" s="83"/>
      <c r="AA48" s="125" t="str">
        <f>IF(Finansējums!AA43="","",Finansējums!AA43)</f>
        <v/>
      </c>
      <c r="AB48" s="125" t="str">
        <f>IF(Tāme!Y54="","",Tāme!Y54)</f>
        <v/>
      </c>
      <c r="AC48" s="125" t="str">
        <f>IF('Atbalsta noteikšana'!AC57="","",'Atbalsta noteikšana'!AC57)</f>
        <v/>
      </c>
    </row>
    <row r="49" spans="1:29" ht="60.75" hidden="1" customHeight="1" outlineLevel="1" x14ac:dyDescent="0.25">
      <c r="B49" s="117" t="str">
        <f>IF(Finansējums!B44="","",Finansējums!B44)</f>
        <v/>
      </c>
      <c r="C49" s="120" t="str">
        <f>IF(Finansējums!C44="","",Finansējums!C44)</f>
        <v/>
      </c>
      <c r="D49" s="125" t="str">
        <f>IF(Finansējums!D44="","",Finansējums!D44)</f>
        <v/>
      </c>
      <c r="E49" s="121"/>
      <c r="F49" s="125" t="str">
        <f>IF(Finansējums!F44="","",Finansējums!F44)</f>
        <v/>
      </c>
      <c r="G49" s="125" t="str">
        <f>IF(Finansējums!G44="","",Finansējums!G44)</f>
        <v/>
      </c>
      <c r="H49" s="125" t="str">
        <f>IF(Finansējums!H44="","",Finansējums!H44)</f>
        <v/>
      </c>
      <c r="I49" s="126" t="str">
        <f>IF(Finansējums!I44="","",Finansējums!I44)</f>
        <v/>
      </c>
      <c r="J49" s="127" t="str">
        <f>IF(Finansējums!J44="","",Finansējums!J44)</f>
        <v/>
      </c>
      <c r="K49" s="83"/>
      <c r="L49" s="125" t="str">
        <f>IF(Finansējums!M44="","",Finansējums!M44)</f>
        <v/>
      </c>
      <c r="M49" s="125" t="str">
        <f>IF(Tāme!K55="","",Tāme!K55)</f>
        <v/>
      </c>
      <c r="N49" s="125" t="str">
        <f>IF('Atbalsta noteikšana'!O58="","",'Atbalsta noteikšana'!O58)</f>
        <v/>
      </c>
      <c r="O49" s="255"/>
      <c r="P49" s="255"/>
      <c r="Q49" s="117" t="str">
        <f>IF(Finansējums!P44="","",Finansējums!P44)</f>
        <v/>
      </c>
      <c r="R49" s="120">
        <f>IF(Finansējums!Q44="","",Finansējums!Q44)</f>
        <v>0</v>
      </c>
      <c r="S49" s="125" t="str">
        <f>IF(Finansējums!R44="","",Finansējums!R44)</f>
        <v/>
      </c>
      <c r="T49" s="121"/>
      <c r="U49" s="125" t="str">
        <f>IF(Finansējums!T44="","",Finansējums!T44)</f>
        <v/>
      </c>
      <c r="V49" s="125" t="str">
        <f>IF(Finansējums!U44="","",Finansējums!U44)</f>
        <v/>
      </c>
      <c r="W49" s="125" t="str">
        <f>IF(Finansējums!V44="","",Finansējums!V44)</f>
        <v/>
      </c>
      <c r="X49" s="126" t="str">
        <f>IF(Finansējums!W44="","",Finansējums!W44)</f>
        <v/>
      </c>
      <c r="Y49" s="127" t="str">
        <f>IF(Finansējums!X44="","",Finansējums!X44)</f>
        <v/>
      </c>
      <c r="Z49" s="83"/>
      <c r="AA49" s="125" t="str">
        <f>IF(Finansējums!AA44="","",Finansējums!AA44)</f>
        <v/>
      </c>
      <c r="AB49" s="125" t="str">
        <f>IF(Tāme!Y55="","",Tāme!Y55)</f>
        <v/>
      </c>
      <c r="AC49" s="125" t="str">
        <f>IF('Atbalsta noteikšana'!AC58="","",'Atbalsta noteikšana'!AC58)</f>
        <v/>
      </c>
    </row>
    <row r="50" spans="1:29" ht="60.75" hidden="1" customHeight="1" outlineLevel="1" x14ac:dyDescent="0.25">
      <c r="B50" s="117" t="str">
        <f>IF(Finansējums!B45="","",Finansējums!B45)</f>
        <v/>
      </c>
      <c r="C50" s="120" t="str">
        <f>IF(Finansējums!C45="","",Finansējums!C45)</f>
        <v/>
      </c>
      <c r="D50" s="125" t="str">
        <f>IF(Finansējums!D45="","",Finansējums!D45)</f>
        <v/>
      </c>
      <c r="E50" s="121"/>
      <c r="F50" s="125" t="str">
        <f>IF(Finansējums!F45="","",Finansējums!F45)</f>
        <v/>
      </c>
      <c r="G50" s="125" t="str">
        <f>IF(Finansējums!G45="","",Finansējums!G45)</f>
        <v/>
      </c>
      <c r="H50" s="125" t="str">
        <f>IF(Finansējums!H45="","",Finansējums!H45)</f>
        <v/>
      </c>
      <c r="I50" s="126" t="str">
        <f>IF(Finansējums!I45="","",Finansējums!I45)</f>
        <v/>
      </c>
      <c r="J50" s="127" t="str">
        <f>IF(Finansējums!J45="","",Finansējums!J45)</f>
        <v/>
      </c>
      <c r="K50" s="83"/>
      <c r="L50" s="125" t="str">
        <f>IF(Finansējums!M45="","",Finansējums!M45)</f>
        <v/>
      </c>
      <c r="M50" s="125" t="str">
        <f>IF(Tāme!K56="","",Tāme!K56)</f>
        <v/>
      </c>
      <c r="N50" s="125" t="str">
        <f>IF('Atbalsta noteikšana'!O59="","",'Atbalsta noteikšana'!O59)</f>
        <v/>
      </c>
      <c r="O50" s="255"/>
      <c r="P50" s="255"/>
      <c r="Q50" s="117" t="str">
        <f>IF(Finansējums!P45="","",Finansējums!P45)</f>
        <v/>
      </c>
      <c r="R50" s="120">
        <f>IF(Finansējums!Q45="","",Finansējums!Q45)</f>
        <v>0</v>
      </c>
      <c r="S50" s="125" t="str">
        <f>IF(Finansējums!R45="","",Finansējums!R45)</f>
        <v/>
      </c>
      <c r="T50" s="121"/>
      <c r="U50" s="125" t="str">
        <f>IF(Finansējums!T45="","",Finansējums!T45)</f>
        <v/>
      </c>
      <c r="V50" s="125" t="str">
        <f>IF(Finansējums!U45="","",Finansējums!U45)</f>
        <v/>
      </c>
      <c r="W50" s="125" t="str">
        <f>IF(Finansējums!V45="","",Finansējums!V45)</f>
        <v/>
      </c>
      <c r="X50" s="126" t="str">
        <f>IF(Finansējums!W45="","",Finansējums!W45)</f>
        <v/>
      </c>
      <c r="Y50" s="127" t="str">
        <f>IF(Finansējums!X45="","",Finansējums!X45)</f>
        <v/>
      </c>
      <c r="Z50" s="83"/>
      <c r="AA50" s="125" t="str">
        <f>IF(Finansējums!AA45="","",Finansējums!AA45)</f>
        <v/>
      </c>
      <c r="AB50" s="125" t="str">
        <f>IF(Tāme!Y56="","",Tāme!Y56)</f>
        <v/>
      </c>
      <c r="AC50" s="125" t="str">
        <f>IF('Atbalsta noteikšana'!AC59="","",'Atbalsta noteikšana'!AC59)</f>
        <v/>
      </c>
    </row>
    <row r="51" spans="1:29" ht="60.75" hidden="1" customHeight="1" outlineLevel="1" x14ac:dyDescent="0.25">
      <c r="B51" s="117" t="str">
        <f>IF(Finansējums!B46="","",Finansējums!B46)</f>
        <v/>
      </c>
      <c r="C51" s="120" t="str">
        <f>IF(Finansējums!C46="","",Finansējums!C46)</f>
        <v/>
      </c>
      <c r="D51" s="125" t="str">
        <f>IF(Finansējums!D46="","",Finansējums!D46)</f>
        <v/>
      </c>
      <c r="E51" s="121"/>
      <c r="F51" s="125" t="str">
        <f>IF(Finansējums!F46="","",Finansējums!F46)</f>
        <v/>
      </c>
      <c r="G51" s="125" t="str">
        <f>IF(Finansējums!G46="","",Finansējums!G46)</f>
        <v/>
      </c>
      <c r="H51" s="125" t="str">
        <f>IF(Finansējums!H46="","",Finansējums!H46)</f>
        <v/>
      </c>
      <c r="I51" s="126" t="str">
        <f>IF(Finansējums!I46="","",Finansējums!I46)</f>
        <v/>
      </c>
      <c r="J51" s="127" t="str">
        <f>IF(Finansējums!J46="","",Finansējums!J46)</f>
        <v/>
      </c>
      <c r="K51" s="83"/>
      <c r="L51" s="125" t="str">
        <f>IF(Finansējums!M46="","",Finansējums!M46)</f>
        <v/>
      </c>
      <c r="M51" s="125" t="str">
        <f>IF(Tāme!K57="","",Tāme!K57)</f>
        <v/>
      </c>
      <c r="N51" s="125" t="str">
        <f>IF('Atbalsta noteikšana'!O60="","",'Atbalsta noteikšana'!O60)</f>
        <v/>
      </c>
      <c r="O51" s="255"/>
      <c r="P51" s="255"/>
      <c r="Q51" s="117" t="str">
        <f>IF(Finansējums!P46="","",Finansējums!P46)</f>
        <v/>
      </c>
      <c r="R51" s="120">
        <f>IF(Finansējums!Q46="","",Finansējums!Q46)</f>
        <v>0</v>
      </c>
      <c r="S51" s="125" t="str">
        <f>IF(Finansējums!R46="","",Finansējums!R46)</f>
        <v/>
      </c>
      <c r="T51" s="121"/>
      <c r="U51" s="125" t="str">
        <f>IF(Finansējums!T46="","",Finansējums!T46)</f>
        <v/>
      </c>
      <c r="V51" s="125" t="str">
        <f>IF(Finansējums!U46="","",Finansējums!U46)</f>
        <v/>
      </c>
      <c r="W51" s="125" t="str">
        <f>IF(Finansējums!V46="","",Finansējums!V46)</f>
        <v/>
      </c>
      <c r="X51" s="126" t="str">
        <f>IF(Finansējums!W46="","",Finansējums!W46)</f>
        <v/>
      </c>
      <c r="Y51" s="127" t="str">
        <f>IF(Finansējums!X46="","",Finansējums!X46)</f>
        <v/>
      </c>
      <c r="Z51" s="83"/>
      <c r="AA51" s="125" t="str">
        <f>IF(Finansējums!AA46="","",Finansējums!AA46)</f>
        <v/>
      </c>
      <c r="AB51" s="125" t="str">
        <f>IF(Tāme!Y57="","",Tāme!Y57)</f>
        <v/>
      </c>
      <c r="AC51" s="125" t="str">
        <f>IF('Atbalsta noteikšana'!AC60="","",'Atbalsta noteikšana'!AC60)</f>
        <v/>
      </c>
    </row>
    <row r="52" spans="1:29" ht="60.75" hidden="1" customHeight="1" outlineLevel="1" x14ac:dyDescent="0.25">
      <c r="B52" s="117" t="str">
        <f>IF(Finansējums!B47="","",Finansējums!B47)</f>
        <v/>
      </c>
      <c r="C52" s="120" t="str">
        <f>IF(Finansējums!C47="","",Finansējums!C47)</f>
        <v/>
      </c>
      <c r="D52" s="125" t="str">
        <f>IF(Finansējums!D47="","",Finansējums!D47)</f>
        <v/>
      </c>
      <c r="E52" s="121"/>
      <c r="F52" s="125" t="str">
        <f>IF(Finansējums!F47="","",Finansējums!F47)</f>
        <v/>
      </c>
      <c r="G52" s="125" t="str">
        <f>IF(Finansējums!G47="","",Finansējums!G47)</f>
        <v/>
      </c>
      <c r="H52" s="125" t="str">
        <f>IF(Finansējums!H47="","",Finansējums!H47)</f>
        <v/>
      </c>
      <c r="I52" s="126" t="str">
        <f>IF(Finansējums!I47="","",Finansējums!I47)</f>
        <v/>
      </c>
      <c r="J52" s="127" t="str">
        <f>IF(Finansējums!J47="","",Finansējums!J47)</f>
        <v/>
      </c>
      <c r="K52" s="83"/>
      <c r="L52" s="125" t="str">
        <f>IF(Finansējums!M47="","",Finansējums!M47)</f>
        <v/>
      </c>
      <c r="M52" s="125" t="str">
        <f>IF(Tāme!K58="","",Tāme!K58)</f>
        <v/>
      </c>
      <c r="N52" s="125" t="str">
        <f>IF('Atbalsta noteikšana'!O61="","",'Atbalsta noteikšana'!O61)</f>
        <v/>
      </c>
      <c r="O52" s="255"/>
      <c r="P52" s="255"/>
      <c r="Q52" s="117" t="str">
        <f>IF(Finansējums!P47="","",Finansējums!P47)</f>
        <v/>
      </c>
      <c r="R52" s="120">
        <f>IF(Finansējums!Q47="","",Finansējums!Q47)</f>
        <v>0</v>
      </c>
      <c r="S52" s="125" t="str">
        <f>IF(Finansējums!R47="","",Finansējums!R47)</f>
        <v/>
      </c>
      <c r="T52" s="121"/>
      <c r="U52" s="125" t="str">
        <f>IF(Finansējums!T47="","",Finansējums!T47)</f>
        <v/>
      </c>
      <c r="V52" s="125" t="str">
        <f>IF(Finansējums!U47="","",Finansējums!U47)</f>
        <v/>
      </c>
      <c r="W52" s="125" t="str">
        <f>IF(Finansējums!V47="","",Finansējums!V47)</f>
        <v/>
      </c>
      <c r="X52" s="126" t="str">
        <f>IF(Finansējums!W47="","",Finansējums!W47)</f>
        <v/>
      </c>
      <c r="Y52" s="127" t="str">
        <f>IF(Finansējums!X47="","",Finansējums!X47)</f>
        <v/>
      </c>
      <c r="Z52" s="83"/>
      <c r="AA52" s="125" t="str">
        <f>IF(Finansējums!AA47="","",Finansējums!AA47)</f>
        <v/>
      </c>
      <c r="AB52" s="125" t="str">
        <f>IF(Tāme!Y58="","",Tāme!Y58)</f>
        <v/>
      </c>
      <c r="AC52" s="125" t="str">
        <f>IF('Atbalsta noteikšana'!AC61="","",'Atbalsta noteikšana'!AC61)</f>
        <v/>
      </c>
    </row>
    <row r="53" spans="1:29" ht="60.75" hidden="1" customHeight="1" outlineLevel="1" x14ac:dyDescent="0.25">
      <c r="B53" s="117" t="str">
        <f>IF(Finansējums!B48="","",Finansējums!B48)</f>
        <v/>
      </c>
      <c r="C53" s="120" t="str">
        <f>IF(Finansējums!C48="","",Finansējums!C48)</f>
        <v/>
      </c>
      <c r="D53" s="125" t="str">
        <f>IF(Finansējums!D48="","",Finansējums!D48)</f>
        <v/>
      </c>
      <c r="E53" s="121"/>
      <c r="F53" s="125" t="str">
        <f>IF(Finansējums!F48="","",Finansējums!F48)</f>
        <v/>
      </c>
      <c r="G53" s="125" t="str">
        <f>IF(Finansējums!G48="","",Finansējums!G48)</f>
        <v/>
      </c>
      <c r="H53" s="125" t="str">
        <f>IF(Finansējums!H48="","",Finansējums!H48)</f>
        <v/>
      </c>
      <c r="I53" s="126" t="str">
        <f>IF(Finansējums!I48="","",Finansējums!I48)</f>
        <v/>
      </c>
      <c r="J53" s="127" t="str">
        <f>IF(Finansējums!J48="","",Finansējums!J48)</f>
        <v/>
      </c>
      <c r="K53" s="83"/>
      <c r="L53" s="125" t="str">
        <f>IF(Finansējums!M48="","",Finansējums!M48)</f>
        <v/>
      </c>
      <c r="M53" s="125" t="str">
        <f>IF(Tāme!K59="","",Tāme!K59)</f>
        <v/>
      </c>
      <c r="N53" s="125" t="str">
        <f>IF('Atbalsta noteikšana'!O62="","",'Atbalsta noteikšana'!O62)</f>
        <v/>
      </c>
      <c r="O53" s="255"/>
      <c r="P53" s="255"/>
      <c r="Q53" s="117" t="str">
        <f>IF(Finansējums!P48="","",Finansējums!P48)</f>
        <v/>
      </c>
      <c r="R53" s="120">
        <f>IF(Finansējums!Q48="","",Finansējums!Q48)</f>
        <v>0</v>
      </c>
      <c r="S53" s="125" t="str">
        <f>IF(Finansējums!R48="","",Finansējums!R48)</f>
        <v/>
      </c>
      <c r="T53" s="121"/>
      <c r="U53" s="125" t="str">
        <f>IF(Finansējums!T48="","",Finansējums!T48)</f>
        <v/>
      </c>
      <c r="V53" s="125" t="str">
        <f>IF(Finansējums!U48="","",Finansējums!U48)</f>
        <v/>
      </c>
      <c r="W53" s="125" t="str">
        <f>IF(Finansējums!V48="","",Finansējums!V48)</f>
        <v/>
      </c>
      <c r="X53" s="126" t="str">
        <f>IF(Finansējums!W48="","",Finansējums!W48)</f>
        <v/>
      </c>
      <c r="Y53" s="127" t="str">
        <f>IF(Finansējums!X48="","",Finansējums!X48)</f>
        <v/>
      </c>
      <c r="Z53" s="83"/>
      <c r="AA53" s="125" t="str">
        <f>IF(Finansējums!AA48="","",Finansējums!AA48)</f>
        <v/>
      </c>
      <c r="AB53" s="125" t="str">
        <f>IF(Tāme!Y59="","",Tāme!Y59)</f>
        <v/>
      </c>
      <c r="AC53" s="125" t="str">
        <f>IF('Atbalsta noteikšana'!AC62="","",'Atbalsta noteikšana'!AC62)</f>
        <v/>
      </c>
    </row>
    <row r="54" spans="1:29" ht="60.75" hidden="1" customHeight="1" outlineLevel="1" x14ac:dyDescent="0.25">
      <c r="B54" s="117" t="str">
        <f>IF(Finansējums!B49="","",Finansējums!B49)</f>
        <v/>
      </c>
      <c r="C54" s="120" t="str">
        <f>IF(Finansējums!C49="","",Finansējums!C49)</f>
        <v/>
      </c>
      <c r="D54" s="125" t="str">
        <f>IF(Finansējums!D49="","",Finansējums!D49)</f>
        <v/>
      </c>
      <c r="E54" s="121"/>
      <c r="F54" s="125" t="str">
        <f>IF(Finansējums!F49="","",Finansējums!F49)</f>
        <v/>
      </c>
      <c r="G54" s="125" t="str">
        <f>IF(Finansējums!G49="","",Finansējums!G49)</f>
        <v/>
      </c>
      <c r="H54" s="125" t="str">
        <f>IF(Finansējums!H49="","",Finansējums!H49)</f>
        <v/>
      </c>
      <c r="I54" s="126" t="str">
        <f>IF(Finansējums!I49="","",Finansējums!I49)</f>
        <v/>
      </c>
      <c r="J54" s="127" t="str">
        <f>IF(Finansējums!J49="","",Finansējums!J49)</f>
        <v/>
      </c>
      <c r="K54" s="83"/>
      <c r="L54" s="125" t="str">
        <f>IF(Finansējums!M49="","",Finansējums!M49)</f>
        <v/>
      </c>
      <c r="M54" s="125" t="str">
        <f>IF(Tāme!K60="","",Tāme!K60)</f>
        <v/>
      </c>
      <c r="N54" s="125" t="str">
        <f>IF('Atbalsta noteikšana'!O63="","",'Atbalsta noteikšana'!O63)</f>
        <v/>
      </c>
      <c r="O54" s="255"/>
      <c r="P54" s="255"/>
      <c r="Q54" s="117" t="str">
        <f>IF(Finansējums!P49="","",Finansējums!P49)</f>
        <v/>
      </c>
      <c r="R54" s="120">
        <f>IF(Finansējums!Q49="","",Finansējums!Q49)</f>
        <v>0</v>
      </c>
      <c r="S54" s="125" t="str">
        <f>IF(Finansējums!R49="","",Finansējums!R49)</f>
        <v/>
      </c>
      <c r="T54" s="121"/>
      <c r="U54" s="125" t="str">
        <f>IF(Finansējums!T49="","",Finansējums!T49)</f>
        <v/>
      </c>
      <c r="V54" s="125" t="str">
        <f>IF(Finansējums!U49="","",Finansējums!U49)</f>
        <v/>
      </c>
      <c r="W54" s="125" t="str">
        <f>IF(Finansējums!V49="","",Finansējums!V49)</f>
        <v/>
      </c>
      <c r="X54" s="126" t="str">
        <f>IF(Finansējums!W49="","",Finansējums!W49)</f>
        <v/>
      </c>
      <c r="Y54" s="127" t="str">
        <f>IF(Finansējums!X49="","",Finansējums!X49)</f>
        <v/>
      </c>
      <c r="Z54" s="83"/>
      <c r="AA54" s="125" t="str">
        <f>IF(Finansējums!AA49="","",Finansējums!AA49)</f>
        <v/>
      </c>
      <c r="AB54" s="125" t="str">
        <f>IF(Tāme!Y60="","",Tāme!Y60)</f>
        <v/>
      </c>
      <c r="AC54" s="125" t="str">
        <f>IF('Atbalsta noteikšana'!AC63="","",'Atbalsta noteikšana'!AC63)</f>
        <v/>
      </c>
    </row>
    <row r="55" spans="1:29" ht="60.75" hidden="1" customHeight="1" outlineLevel="1" x14ac:dyDescent="0.25">
      <c r="B55" s="117" t="str">
        <f>IF(Finansējums!B50="","",Finansējums!B50)</f>
        <v/>
      </c>
      <c r="C55" s="120" t="str">
        <f>IF(Finansējums!C50="","",Finansējums!C50)</f>
        <v/>
      </c>
      <c r="D55" s="125" t="str">
        <f>IF(Finansējums!D50="","",Finansējums!D50)</f>
        <v/>
      </c>
      <c r="E55" s="121"/>
      <c r="F55" s="125" t="str">
        <f>IF(Finansējums!F50="","",Finansējums!F50)</f>
        <v/>
      </c>
      <c r="G55" s="125" t="str">
        <f>IF(Finansējums!G50="","",Finansējums!G50)</f>
        <v/>
      </c>
      <c r="H55" s="125" t="str">
        <f>IF(Finansējums!H50="","",Finansējums!H50)</f>
        <v/>
      </c>
      <c r="I55" s="126" t="str">
        <f>IF(Finansējums!I50="","",Finansējums!I50)</f>
        <v/>
      </c>
      <c r="J55" s="127" t="str">
        <f>IF(Finansējums!J50="","",Finansējums!J50)</f>
        <v/>
      </c>
      <c r="K55" s="83"/>
      <c r="L55" s="125" t="str">
        <f>IF(Finansējums!M50="","",Finansējums!M50)</f>
        <v/>
      </c>
      <c r="M55" s="125" t="str">
        <f>IF(Tāme!K61="","",Tāme!K61)</f>
        <v/>
      </c>
      <c r="N55" s="125" t="str">
        <f>IF('Atbalsta noteikšana'!O64="","",'Atbalsta noteikšana'!O64)</f>
        <v/>
      </c>
      <c r="O55" s="255"/>
      <c r="P55" s="255"/>
      <c r="Q55" s="117" t="str">
        <f>IF(Finansējums!P50="","",Finansējums!P50)</f>
        <v/>
      </c>
      <c r="R55" s="120">
        <f>IF(Finansējums!Q50="","",Finansējums!Q50)</f>
        <v>0</v>
      </c>
      <c r="S55" s="125" t="str">
        <f>IF(Finansējums!R50="","",Finansējums!R50)</f>
        <v/>
      </c>
      <c r="T55" s="121"/>
      <c r="U55" s="125" t="str">
        <f>IF(Finansējums!T50="","",Finansējums!T50)</f>
        <v/>
      </c>
      <c r="V55" s="125" t="str">
        <f>IF(Finansējums!U50="","",Finansējums!U50)</f>
        <v/>
      </c>
      <c r="W55" s="125" t="str">
        <f>IF(Finansējums!V50="","",Finansējums!V50)</f>
        <v/>
      </c>
      <c r="X55" s="126" t="str">
        <f>IF(Finansējums!W50="","",Finansējums!W50)</f>
        <v/>
      </c>
      <c r="Y55" s="127" t="str">
        <f>IF(Finansējums!X50="","",Finansējums!X50)</f>
        <v/>
      </c>
      <c r="Z55" s="83"/>
      <c r="AA55" s="125" t="str">
        <f>IF(Finansējums!AA50="","",Finansējums!AA50)</f>
        <v/>
      </c>
      <c r="AB55" s="125" t="str">
        <f>IF(Tāme!Y61="","",Tāme!Y61)</f>
        <v/>
      </c>
      <c r="AC55" s="125" t="str">
        <f>IF('Atbalsta noteikšana'!AC64="","",'Atbalsta noteikšana'!AC64)</f>
        <v/>
      </c>
    </row>
    <row r="56" spans="1:29" ht="49.5" customHeight="1" collapsed="1" x14ac:dyDescent="0.25">
      <c r="B56" s="368" t="str">
        <f>'Atbalsta noteikšana'!B65</f>
        <v>IV. ATJAUNOJAMOS ENERGORESURSUS IZMANTOJOŠU SILTUMENERĢIJAS RAŽOŠANAS AVOTU IEGĀDE UN UZSTĀDĪŠANA, AR UZSTĀDĪŠANU SAISTĪTĀS BŪVNIECĪBAS IZMAKSAS, tajā skaitā autoruzraudzība un būvuzraudzība</v>
      </c>
      <c r="C56" s="368"/>
      <c r="D56" s="75">
        <f>SUM(D58:D69)</f>
        <v>0</v>
      </c>
      <c r="E56" s="121"/>
      <c r="F56" s="75">
        <f>SUM(F58:F69)</f>
        <v>0</v>
      </c>
      <c r="G56" s="75">
        <f>SUM(G58:G69)</f>
        <v>0</v>
      </c>
      <c r="H56" s="75">
        <f>SUM(H58:H69)</f>
        <v>0</v>
      </c>
      <c r="I56" s="76">
        <f>SUM(I58:I69)</f>
        <v>0</v>
      </c>
      <c r="J56" s="77">
        <f>SUM(J58:J69)</f>
        <v>0</v>
      </c>
      <c r="K56" s="83"/>
      <c r="L56" s="75">
        <f>SUM(L58:L69)</f>
        <v>0</v>
      </c>
      <c r="M56" s="75">
        <f>SUM(M58:M69)</f>
        <v>0</v>
      </c>
      <c r="N56" s="75">
        <f>SUM(N58:N69)</f>
        <v>0</v>
      </c>
      <c r="O56" s="253"/>
      <c r="P56" s="253"/>
      <c r="Q56" s="368">
        <f>'Atbalsta noteikšana'!P65</f>
        <v>0</v>
      </c>
      <c r="R56" s="368"/>
      <c r="S56" s="75">
        <f>SUM(S58:S69)</f>
        <v>0</v>
      </c>
      <c r="T56" s="121"/>
      <c r="U56" s="75">
        <f>SUM(U58:U69)</f>
        <v>0</v>
      </c>
      <c r="V56" s="75">
        <f>SUM(V58:V69)</f>
        <v>0</v>
      </c>
      <c r="W56" s="75">
        <f>SUM(W58:W69)</f>
        <v>0</v>
      </c>
      <c r="X56" s="76">
        <f>SUM(X58:X69)</f>
        <v>0</v>
      </c>
      <c r="Y56" s="77">
        <f>SUM(Y58:Y69)</f>
        <v>0</v>
      </c>
      <c r="Z56" s="83"/>
      <c r="AA56" s="75">
        <f>SUM(AA58:AA69)</f>
        <v>0</v>
      </c>
      <c r="AB56" s="75">
        <f>SUM(AB58:AB69)</f>
        <v>0</v>
      </c>
      <c r="AC56" s="75">
        <f>SUM(AC58:AC69)</f>
        <v>0</v>
      </c>
    </row>
    <row r="57" spans="1:29" ht="15" hidden="1" customHeight="1" outlineLevel="1" x14ac:dyDescent="0.25">
      <c r="A57" s="78"/>
      <c r="B57" s="369" t="s">
        <v>66</v>
      </c>
      <c r="C57" s="370"/>
      <c r="D57" s="79"/>
      <c r="E57" s="121"/>
      <c r="F57" s="80">
        <f>SUM(G57:J57)</f>
        <v>0</v>
      </c>
      <c r="G57" s="80" t="str">
        <f>IFERROR(G56/$F$56,"-")</f>
        <v>-</v>
      </c>
      <c r="H57" s="80" t="str">
        <f>IFERROR(H56/$F$56,"-")</f>
        <v>-</v>
      </c>
      <c r="I57" s="81" t="str">
        <f>IFERROR(I56/$F$56,"-")</f>
        <v>-</v>
      </c>
      <c r="J57" s="82" t="str">
        <f>IFERROR(J56/$F$56,"-")</f>
        <v>-</v>
      </c>
      <c r="K57" s="83"/>
      <c r="L57" s="80"/>
      <c r="M57" s="80"/>
      <c r="N57" s="80"/>
      <c r="O57" s="254"/>
      <c r="P57" s="254"/>
      <c r="Q57" s="369" t="s">
        <v>66</v>
      </c>
      <c r="R57" s="370"/>
      <c r="S57" s="79"/>
      <c r="T57" s="121"/>
      <c r="U57" s="80">
        <f>SUM(V57:Y57)</f>
        <v>0</v>
      </c>
      <c r="V57" s="80" t="str">
        <f>IFERROR(V56/$F$56,"-")</f>
        <v>-</v>
      </c>
      <c r="W57" s="80" t="str">
        <f>IFERROR(W56/$F$56,"-")</f>
        <v>-</v>
      </c>
      <c r="X57" s="81" t="str">
        <f>IFERROR(X56/$F$56,"-")</f>
        <v>-</v>
      </c>
      <c r="Y57" s="82" t="str">
        <f>IFERROR(Y56/$F$56,"-")</f>
        <v>-</v>
      </c>
      <c r="Z57" s="83"/>
      <c r="AA57" s="80"/>
      <c r="AB57" s="80"/>
      <c r="AC57" s="80"/>
    </row>
    <row r="58" spans="1:29" ht="15" hidden="1" customHeight="1" outlineLevel="1" x14ac:dyDescent="0.25">
      <c r="B58" s="117" t="str">
        <f>IF(Finansējums!B52="","",Finansējums!B52)</f>
        <v/>
      </c>
      <c r="C58" s="117" t="str">
        <f>IF(Finansējums!C52="","",Finansējums!C52)</f>
        <v/>
      </c>
      <c r="D58" s="122" t="str">
        <f>IF(Finansējums!D52="","",Finansējums!D52)</f>
        <v/>
      </c>
      <c r="E58" s="121"/>
      <c r="F58" s="128" t="str">
        <f>IF(Finansējums!F52="","",Finansējums!F52)</f>
        <v/>
      </c>
      <c r="G58" s="128" t="str">
        <f>IF(Finansējums!G52="","",Finansējums!G52)</f>
        <v/>
      </c>
      <c r="H58" s="128" t="str">
        <f>IF(Finansējums!H52="","",Finansējums!H52)</f>
        <v/>
      </c>
      <c r="I58" s="128" t="str">
        <f>IF(Finansējums!I52="","",Finansējums!I52)</f>
        <v/>
      </c>
      <c r="J58" s="129" t="str">
        <f>IF(Finansējums!J52="","",Finansējums!J52)</f>
        <v/>
      </c>
      <c r="K58" s="83"/>
      <c r="L58" s="128" t="str">
        <f>IF(Finansējums!M52="","",Finansējums!M52)</f>
        <v/>
      </c>
      <c r="M58" s="128" t="str">
        <f>IF(Tāme!K67="","",Tāme!K67)</f>
        <v/>
      </c>
      <c r="N58" s="125" t="str">
        <f>IF('Atbalsta noteikšana'!O66="","",'Atbalsta noteikšana'!O66)</f>
        <v/>
      </c>
      <c r="O58" s="255"/>
      <c r="P58" s="255"/>
      <c r="Q58" s="117" t="str">
        <f>IF(Finansējums!P52="","",Finansējums!P52)</f>
        <v/>
      </c>
      <c r="R58" s="117">
        <f>IF(Finansējums!Q52="","",Finansējums!Q52)</f>
        <v>0</v>
      </c>
      <c r="S58" s="122" t="str">
        <f>IF(Finansējums!R52="","",Finansējums!R52)</f>
        <v/>
      </c>
      <c r="T58" s="121"/>
      <c r="U58" s="128" t="str">
        <f>IF(Finansējums!T52="","",Finansējums!T52)</f>
        <v/>
      </c>
      <c r="V58" s="128" t="str">
        <f>IF(Finansējums!U52="","",Finansējums!U52)</f>
        <v/>
      </c>
      <c r="W58" s="128" t="str">
        <f>IF(Finansējums!V52="","",Finansējums!V52)</f>
        <v/>
      </c>
      <c r="X58" s="128" t="str">
        <f>IF(Finansējums!W52="","",Finansējums!W52)</f>
        <v/>
      </c>
      <c r="Y58" s="129" t="str">
        <f>IF(Finansējums!X52="","",Finansējums!X52)</f>
        <v/>
      </c>
      <c r="Z58" s="83"/>
      <c r="AA58" s="128" t="str">
        <f>IF(Finansējums!AA52="","",Finansējums!AA52)</f>
        <v/>
      </c>
      <c r="AB58" s="128" t="str">
        <f>IF(Tāme!Y67="","",Tāme!Y67)</f>
        <v/>
      </c>
      <c r="AC58" s="125" t="str">
        <f>IF('Atbalsta noteikšana'!AC66="","",'Atbalsta noteikšana'!AC66)</f>
        <v/>
      </c>
    </row>
    <row r="59" spans="1:29" ht="15" hidden="1" customHeight="1" outlineLevel="1" x14ac:dyDescent="0.25">
      <c r="B59" s="117" t="str">
        <f>IF(Finansējums!B53="","",Finansējums!B53)</f>
        <v/>
      </c>
      <c r="C59" s="117" t="str">
        <f>IF(Finansējums!C53="","",Finansējums!C53)</f>
        <v/>
      </c>
      <c r="D59" s="125" t="str">
        <f>IF(Finansējums!D53="","",Finansējums!D53)</f>
        <v/>
      </c>
      <c r="E59" s="121"/>
      <c r="F59" s="128" t="str">
        <f>IF(Finansējums!F53="","",Finansējums!F53)</f>
        <v/>
      </c>
      <c r="G59" s="128" t="str">
        <f>IF(Finansējums!G53="","",Finansējums!G53)</f>
        <v/>
      </c>
      <c r="H59" s="128" t="str">
        <f>IF(Finansējums!H53="","",Finansējums!H53)</f>
        <v/>
      </c>
      <c r="I59" s="128" t="str">
        <f>IF(Finansējums!I53="","",Finansējums!I53)</f>
        <v/>
      </c>
      <c r="J59" s="129" t="str">
        <f>IF(Finansējums!J53="","",Finansējums!J53)</f>
        <v/>
      </c>
      <c r="K59" s="83"/>
      <c r="L59" s="128" t="str">
        <f>IF(Finansējums!M53="","",Finansējums!M53)</f>
        <v/>
      </c>
      <c r="M59" s="128" t="str">
        <f>IF(Tāme!K68="","",Tāme!K68)</f>
        <v/>
      </c>
      <c r="N59" s="125" t="str">
        <f>IF('Atbalsta noteikšana'!O67="","",'Atbalsta noteikšana'!O67)</f>
        <v/>
      </c>
      <c r="O59" s="255"/>
      <c r="P59" s="255"/>
      <c r="Q59" s="117" t="str">
        <f>IF(Finansējums!P53="","",Finansējums!P53)</f>
        <v/>
      </c>
      <c r="R59" s="117">
        <f>IF(Finansējums!Q53="","",Finansējums!Q53)</f>
        <v>0</v>
      </c>
      <c r="S59" s="125" t="str">
        <f>IF(Finansējums!R53="","",Finansējums!R53)</f>
        <v/>
      </c>
      <c r="T59" s="121"/>
      <c r="U59" s="128" t="str">
        <f>IF(Finansējums!T53="","",Finansējums!T53)</f>
        <v/>
      </c>
      <c r="V59" s="128" t="str">
        <f>IF(Finansējums!U53="","",Finansējums!U53)</f>
        <v/>
      </c>
      <c r="W59" s="128" t="str">
        <f>IF(Finansējums!V53="","",Finansējums!V53)</f>
        <v/>
      </c>
      <c r="X59" s="128" t="str">
        <f>IF(Finansējums!W53="","",Finansējums!W53)</f>
        <v/>
      </c>
      <c r="Y59" s="129" t="str">
        <f>IF(Finansējums!X53="","",Finansējums!X53)</f>
        <v/>
      </c>
      <c r="Z59" s="83"/>
      <c r="AA59" s="128" t="str">
        <f>IF(Finansējums!AA53="","",Finansējums!AA53)</f>
        <v/>
      </c>
      <c r="AB59" s="128" t="str">
        <f>IF(Tāme!Y68="","",Tāme!Y68)</f>
        <v/>
      </c>
      <c r="AC59" s="125" t="str">
        <f>IF('Atbalsta noteikšana'!AC67="","",'Atbalsta noteikšana'!AC67)</f>
        <v/>
      </c>
    </row>
    <row r="60" spans="1:29" ht="15" hidden="1" customHeight="1" outlineLevel="1" x14ac:dyDescent="0.25">
      <c r="B60" s="117" t="str">
        <f>IF(Finansējums!B54="","",Finansējums!B54)</f>
        <v/>
      </c>
      <c r="C60" s="117" t="str">
        <f>IF(Finansējums!C54="","",Finansējums!C54)</f>
        <v/>
      </c>
      <c r="D60" s="125" t="str">
        <f>IF(Finansējums!D54="","",Finansējums!D54)</f>
        <v/>
      </c>
      <c r="E60" s="121"/>
      <c r="F60" s="128" t="str">
        <f>IF(Finansējums!F54="","",Finansējums!F54)</f>
        <v/>
      </c>
      <c r="G60" s="128" t="str">
        <f>IF(Finansējums!G54="","",Finansējums!G54)</f>
        <v/>
      </c>
      <c r="H60" s="128" t="str">
        <f>IF(Finansējums!H54="","",Finansējums!H54)</f>
        <v/>
      </c>
      <c r="I60" s="128" t="str">
        <f>IF(Finansējums!I54="","",Finansējums!I54)</f>
        <v/>
      </c>
      <c r="J60" s="129" t="str">
        <f>IF(Finansējums!J54="","",Finansējums!J54)</f>
        <v/>
      </c>
      <c r="K60" s="83"/>
      <c r="L60" s="128" t="str">
        <f>IF(Finansējums!M54="","",Finansējums!M54)</f>
        <v/>
      </c>
      <c r="M60" s="128" t="str">
        <f>IF(Tāme!K69="","",Tāme!K69)</f>
        <v/>
      </c>
      <c r="N60" s="125" t="str">
        <f>IF('Atbalsta noteikšana'!O68="","",'Atbalsta noteikšana'!O68)</f>
        <v/>
      </c>
      <c r="O60" s="255"/>
      <c r="P60" s="255"/>
      <c r="Q60" s="117" t="str">
        <f>IF(Finansējums!P54="","",Finansējums!P54)</f>
        <v/>
      </c>
      <c r="R60" s="117">
        <f>IF(Finansējums!Q54="","",Finansējums!Q54)</f>
        <v>0</v>
      </c>
      <c r="S60" s="125" t="str">
        <f>IF(Finansējums!R54="","",Finansējums!R54)</f>
        <v/>
      </c>
      <c r="T60" s="121"/>
      <c r="U60" s="128" t="str">
        <f>IF(Finansējums!T54="","",Finansējums!T54)</f>
        <v/>
      </c>
      <c r="V60" s="128" t="str">
        <f>IF(Finansējums!U54="","",Finansējums!U54)</f>
        <v/>
      </c>
      <c r="W60" s="128" t="str">
        <f>IF(Finansējums!V54="","",Finansējums!V54)</f>
        <v/>
      </c>
      <c r="X60" s="128" t="str">
        <f>IF(Finansējums!W54="","",Finansējums!W54)</f>
        <v/>
      </c>
      <c r="Y60" s="129" t="str">
        <f>IF(Finansējums!X54="","",Finansējums!X54)</f>
        <v/>
      </c>
      <c r="Z60" s="83"/>
      <c r="AA60" s="128" t="str">
        <f>IF(Finansējums!AA54="","",Finansējums!AA54)</f>
        <v/>
      </c>
      <c r="AB60" s="128" t="str">
        <f>IF(Tāme!Y69="","",Tāme!Y69)</f>
        <v/>
      </c>
      <c r="AC60" s="125" t="str">
        <f>IF('Atbalsta noteikšana'!AC68="","",'Atbalsta noteikšana'!AC68)</f>
        <v/>
      </c>
    </row>
    <row r="61" spans="1:29" ht="15" hidden="1" customHeight="1" outlineLevel="1" x14ac:dyDescent="0.25">
      <c r="B61" s="117" t="str">
        <f>IF(Finansējums!B55="","",Finansējums!B55)</f>
        <v/>
      </c>
      <c r="C61" s="117" t="str">
        <f>IF(Finansējums!C55="","",Finansējums!C55)</f>
        <v/>
      </c>
      <c r="D61" s="125" t="str">
        <f>IF(Finansējums!D55="","",Finansējums!D55)</f>
        <v/>
      </c>
      <c r="E61" s="121"/>
      <c r="F61" s="128" t="str">
        <f>IF(Finansējums!F55="","",Finansējums!F55)</f>
        <v/>
      </c>
      <c r="G61" s="128" t="str">
        <f>IF(Finansējums!G55="","",Finansējums!G55)</f>
        <v/>
      </c>
      <c r="H61" s="128" t="str">
        <f>IF(Finansējums!H55="","",Finansējums!H55)</f>
        <v/>
      </c>
      <c r="I61" s="128" t="str">
        <f>IF(Finansējums!I55="","",Finansējums!I55)</f>
        <v/>
      </c>
      <c r="J61" s="129" t="str">
        <f>IF(Finansējums!J55="","",Finansējums!J55)</f>
        <v/>
      </c>
      <c r="K61" s="83"/>
      <c r="L61" s="128" t="str">
        <f>IF(Finansējums!M55="","",Finansējums!M55)</f>
        <v/>
      </c>
      <c r="M61" s="128" t="str">
        <f>IF(Tāme!K70="","",Tāme!K70)</f>
        <v/>
      </c>
      <c r="N61" s="125" t="str">
        <f>IF('Atbalsta noteikšana'!O69="","",'Atbalsta noteikšana'!O69)</f>
        <v/>
      </c>
      <c r="O61" s="255"/>
      <c r="P61" s="255"/>
      <c r="Q61" s="117" t="str">
        <f>IF(Finansējums!P55="","",Finansējums!P55)</f>
        <v/>
      </c>
      <c r="R61" s="117">
        <f>IF(Finansējums!Q55="","",Finansējums!Q55)</f>
        <v>0</v>
      </c>
      <c r="S61" s="125" t="str">
        <f>IF(Finansējums!R55="","",Finansējums!R55)</f>
        <v/>
      </c>
      <c r="T61" s="121"/>
      <c r="U61" s="128" t="str">
        <f>IF(Finansējums!T55="","",Finansējums!T55)</f>
        <v/>
      </c>
      <c r="V61" s="128" t="str">
        <f>IF(Finansējums!U55="","",Finansējums!U55)</f>
        <v/>
      </c>
      <c r="W61" s="128" t="str">
        <f>IF(Finansējums!V55="","",Finansējums!V55)</f>
        <v/>
      </c>
      <c r="X61" s="128" t="str">
        <f>IF(Finansējums!W55="","",Finansējums!W55)</f>
        <v/>
      </c>
      <c r="Y61" s="129" t="str">
        <f>IF(Finansējums!X55="","",Finansējums!X55)</f>
        <v/>
      </c>
      <c r="Z61" s="83"/>
      <c r="AA61" s="128" t="str">
        <f>IF(Finansējums!AA55="","",Finansējums!AA55)</f>
        <v/>
      </c>
      <c r="AB61" s="128" t="str">
        <f>IF(Tāme!Y70="","",Tāme!Y70)</f>
        <v/>
      </c>
      <c r="AC61" s="125" t="str">
        <f>IF('Atbalsta noteikšana'!AC69="","",'Atbalsta noteikšana'!AC69)</f>
        <v/>
      </c>
    </row>
    <row r="62" spans="1:29" ht="15" hidden="1" customHeight="1" outlineLevel="1" x14ac:dyDescent="0.25">
      <c r="B62" s="117" t="str">
        <f>IF(Finansējums!B56="","",Finansējums!B56)</f>
        <v/>
      </c>
      <c r="C62" s="117" t="str">
        <f>IF(Finansējums!C56="","",Finansējums!C56)</f>
        <v/>
      </c>
      <c r="D62" s="125" t="str">
        <f>IF(Finansējums!D56="","",Finansējums!D56)</f>
        <v/>
      </c>
      <c r="E62" s="121"/>
      <c r="F62" s="128" t="str">
        <f>IF(Finansējums!F56="","",Finansējums!F56)</f>
        <v/>
      </c>
      <c r="G62" s="128" t="str">
        <f>IF(Finansējums!G56="","",Finansējums!G56)</f>
        <v/>
      </c>
      <c r="H62" s="128" t="str">
        <f>IF(Finansējums!H56="","",Finansējums!H56)</f>
        <v/>
      </c>
      <c r="I62" s="128" t="str">
        <f>IF(Finansējums!I56="","",Finansējums!I56)</f>
        <v/>
      </c>
      <c r="J62" s="129" t="str">
        <f>IF(Finansējums!J56="","",Finansējums!J56)</f>
        <v/>
      </c>
      <c r="K62" s="83"/>
      <c r="L62" s="128" t="str">
        <f>IF(Finansējums!M56="","",Finansējums!M56)</f>
        <v/>
      </c>
      <c r="M62" s="128" t="str">
        <f>IF(Tāme!K71="","",Tāme!K71)</f>
        <v/>
      </c>
      <c r="N62" s="125" t="str">
        <f>IF('Atbalsta noteikšana'!O70="","",'Atbalsta noteikšana'!O70)</f>
        <v/>
      </c>
      <c r="O62" s="255"/>
      <c r="P62" s="255"/>
      <c r="Q62" s="117" t="str">
        <f>IF(Finansējums!P56="","",Finansējums!P56)</f>
        <v/>
      </c>
      <c r="R62" s="117">
        <f>IF(Finansējums!Q56="","",Finansējums!Q56)</f>
        <v>0</v>
      </c>
      <c r="S62" s="125" t="str">
        <f>IF(Finansējums!R56="","",Finansējums!R56)</f>
        <v/>
      </c>
      <c r="T62" s="121"/>
      <c r="U62" s="128" t="str">
        <f>IF(Finansējums!T56="","",Finansējums!T56)</f>
        <v/>
      </c>
      <c r="V62" s="128" t="str">
        <f>IF(Finansējums!U56="","",Finansējums!U56)</f>
        <v/>
      </c>
      <c r="W62" s="128" t="str">
        <f>IF(Finansējums!V56="","",Finansējums!V56)</f>
        <v/>
      </c>
      <c r="X62" s="128" t="str">
        <f>IF(Finansējums!W56="","",Finansējums!W56)</f>
        <v/>
      </c>
      <c r="Y62" s="129" t="str">
        <f>IF(Finansējums!X56="","",Finansējums!X56)</f>
        <v/>
      </c>
      <c r="Z62" s="83"/>
      <c r="AA62" s="128" t="str">
        <f>IF(Finansējums!AA56="","",Finansējums!AA56)</f>
        <v/>
      </c>
      <c r="AB62" s="128" t="str">
        <f>IF(Tāme!Y71="","",Tāme!Y71)</f>
        <v/>
      </c>
      <c r="AC62" s="125" t="str">
        <f>IF('Atbalsta noteikšana'!AC70="","",'Atbalsta noteikšana'!AC70)</f>
        <v/>
      </c>
    </row>
    <row r="63" spans="1:29" ht="15" hidden="1" customHeight="1" outlineLevel="1" x14ac:dyDescent="0.25">
      <c r="B63" s="117" t="str">
        <f>IF(Finansējums!B57="","",Finansējums!B57)</f>
        <v/>
      </c>
      <c r="C63" s="117" t="str">
        <f>IF(Finansējums!C57="","",Finansējums!C57)</f>
        <v/>
      </c>
      <c r="D63" s="125" t="str">
        <f>IF(Finansējums!D57="","",Finansējums!D57)</f>
        <v/>
      </c>
      <c r="E63" s="121"/>
      <c r="F63" s="128" t="str">
        <f>IF(Finansējums!F57="","",Finansējums!F57)</f>
        <v/>
      </c>
      <c r="G63" s="128" t="str">
        <f>IF(Finansējums!G57="","",Finansējums!G57)</f>
        <v/>
      </c>
      <c r="H63" s="128" t="str">
        <f>IF(Finansējums!H57="","",Finansējums!H57)</f>
        <v/>
      </c>
      <c r="I63" s="128" t="str">
        <f>IF(Finansējums!I57="","",Finansējums!I57)</f>
        <v/>
      </c>
      <c r="J63" s="129" t="str">
        <f>IF(Finansējums!J57="","",Finansējums!J57)</f>
        <v/>
      </c>
      <c r="K63" s="83"/>
      <c r="L63" s="128" t="str">
        <f>IF(Finansējums!M57="","",Finansējums!M57)</f>
        <v/>
      </c>
      <c r="M63" s="128" t="str">
        <f>IF(Tāme!K72="","",Tāme!K72)</f>
        <v/>
      </c>
      <c r="N63" s="125" t="str">
        <f>IF('Atbalsta noteikšana'!O71="","",'Atbalsta noteikšana'!O71)</f>
        <v/>
      </c>
      <c r="O63" s="255"/>
      <c r="P63" s="255"/>
      <c r="Q63" s="117" t="str">
        <f>IF(Finansējums!P57="","",Finansējums!P57)</f>
        <v/>
      </c>
      <c r="R63" s="117">
        <f>IF(Finansējums!Q57="","",Finansējums!Q57)</f>
        <v>0</v>
      </c>
      <c r="S63" s="125" t="str">
        <f>IF(Finansējums!R57="","",Finansējums!R57)</f>
        <v/>
      </c>
      <c r="T63" s="121"/>
      <c r="U63" s="128" t="str">
        <f>IF(Finansējums!T57="","",Finansējums!T57)</f>
        <v/>
      </c>
      <c r="V63" s="128" t="str">
        <f>IF(Finansējums!U57="","",Finansējums!U57)</f>
        <v/>
      </c>
      <c r="W63" s="128" t="str">
        <f>IF(Finansējums!V57="","",Finansējums!V57)</f>
        <v/>
      </c>
      <c r="X63" s="128" t="str">
        <f>IF(Finansējums!W57="","",Finansējums!W57)</f>
        <v/>
      </c>
      <c r="Y63" s="129" t="str">
        <f>IF(Finansējums!X57="","",Finansējums!X57)</f>
        <v/>
      </c>
      <c r="Z63" s="83"/>
      <c r="AA63" s="128" t="str">
        <f>IF(Finansējums!AA57="","",Finansējums!AA57)</f>
        <v/>
      </c>
      <c r="AB63" s="128" t="str">
        <f>IF(Tāme!Y72="","",Tāme!Y72)</f>
        <v/>
      </c>
      <c r="AC63" s="125" t="str">
        <f>IF('Atbalsta noteikšana'!AC71="","",'Atbalsta noteikšana'!AC71)</f>
        <v/>
      </c>
    </row>
    <row r="64" spans="1:29" ht="15" hidden="1" customHeight="1" outlineLevel="1" x14ac:dyDescent="0.25">
      <c r="B64" s="117" t="str">
        <f>IF(Finansējums!B58="","",Finansējums!B58)</f>
        <v/>
      </c>
      <c r="C64" s="117" t="str">
        <f>IF(Finansējums!C58="","",Finansējums!C58)</f>
        <v/>
      </c>
      <c r="D64" s="125" t="str">
        <f>IF(Finansējums!D58="","",Finansējums!D58)</f>
        <v/>
      </c>
      <c r="E64" s="121"/>
      <c r="F64" s="128" t="str">
        <f>IF(Finansējums!F58="","",Finansējums!F58)</f>
        <v/>
      </c>
      <c r="G64" s="128" t="str">
        <f>IF(Finansējums!G58="","",Finansējums!G58)</f>
        <v/>
      </c>
      <c r="H64" s="128" t="str">
        <f>IF(Finansējums!H58="","",Finansējums!H58)</f>
        <v/>
      </c>
      <c r="I64" s="128" t="str">
        <f>IF(Finansējums!I58="","",Finansējums!I58)</f>
        <v/>
      </c>
      <c r="J64" s="129" t="str">
        <f>IF(Finansējums!J58="","",Finansējums!J58)</f>
        <v/>
      </c>
      <c r="K64" s="83"/>
      <c r="L64" s="128" t="str">
        <f>IF(Finansējums!M58="","",Finansējums!M58)</f>
        <v/>
      </c>
      <c r="M64" s="128" t="str">
        <f>IF(Tāme!K73="","",Tāme!K73)</f>
        <v/>
      </c>
      <c r="N64" s="125" t="str">
        <f>IF('Atbalsta noteikšana'!O72="","",'Atbalsta noteikšana'!O72)</f>
        <v/>
      </c>
      <c r="O64" s="255"/>
      <c r="P64" s="255"/>
      <c r="Q64" s="117" t="str">
        <f>IF(Finansējums!P58="","",Finansējums!P58)</f>
        <v/>
      </c>
      <c r="R64" s="117">
        <f>IF(Finansējums!Q58="","",Finansējums!Q58)</f>
        <v>0</v>
      </c>
      <c r="S64" s="125" t="str">
        <f>IF(Finansējums!R58="","",Finansējums!R58)</f>
        <v/>
      </c>
      <c r="T64" s="121"/>
      <c r="U64" s="128" t="str">
        <f>IF(Finansējums!T58="","",Finansējums!T58)</f>
        <v/>
      </c>
      <c r="V64" s="128" t="str">
        <f>IF(Finansējums!U58="","",Finansējums!U58)</f>
        <v/>
      </c>
      <c r="W64" s="128" t="str">
        <f>IF(Finansējums!V58="","",Finansējums!V58)</f>
        <v/>
      </c>
      <c r="X64" s="128" t="str">
        <f>IF(Finansējums!W58="","",Finansējums!W58)</f>
        <v/>
      </c>
      <c r="Y64" s="129" t="str">
        <f>IF(Finansējums!X58="","",Finansējums!X58)</f>
        <v/>
      </c>
      <c r="Z64" s="83"/>
      <c r="AA64" s="128" t="str">
        <f>IF(Finansējums!AA58="","",Finansējums!AA58)</f>
        <v/>
      </c>
      <c r="AB64" s="128" t="str">
        <f>IF(Tāme!Y73="","",Tāme!Y73)</f>
        <v/>
      </c>
      <c r="AC64" s="125" t="str">
        <f>IF('Atbalsta noteikšana'!AC72="","",'Atbalsta noteikšana'!AC72)</f>
        <v/>
      </c>
    </row>
    <row r="65" spans="2:29" ht="15" hidden="1" customHeight="1" outlineLevel="1" x14ac:dyDescent="0.25">
      <c r="B65" s="117" t="str">
        <f>IF(Finansējums!B59="","",Finansējums!B59)</f>
        <v/>
      </c>
      <c r="C65" s="117" t="str">
        <f>IF(Finansējums!C59="","",Finansējums!C59)</f>
        <v/>
      </c>
      <c r="D65" s="125" t="str">
        <f>IF(Finansējums!D59="","",Finansējums!D59)</f>
        <v/>
      </c>
      <c r="E65" s="121"/>
      <c r="F65" s="128" t="str">
        <f>IF(Finansējums!F59="","",Finansējums!F59)</f>
        <v/>
      </c>
      <c r="G65" s="128" t="str">
        <f>IF(Finansējums!G59="","",Finansējums!G59)</f>
        <v/>
      </c>
      <c r="H65" s="128" t="str">
        <f>IF(Finansējums!H59="","",Finansējums!H59)</f>
        <v/>
      </c>
      <c r="I65" s="128" t="str">
        <f>IF(Finansējums!I59="","",Finansējums!I59)</f>
        <v/>
      </c>
      <c r="J65" s="129" t="str">
        <f>IF(Finansējums!J59="","",Finansējums!J59)</f>
        <v/>
      </c>
      <c r="K65" s="83"/>
      <c r="L65" s="128" t="str">
        <f>IF(Finansējums!M59="","",Finansējums!M59)</f>
        <v/>
      </c>
      <c r="M65" s="128" t="str">
        <f>IF(Tāme!K74="","",Tāme!K74)</f>
        <v/>
      </c>
      <c r="N65" s="125" t="str">
        <f>IF('Atbalsta noteikšana'!O73="","",'Atbalsta noteikšana'!O73)</f>
        <v/>
      </c>
      <c r="O65" s="255"/>
      <c r="P65" s="255"/>
      <c r="Q65" s="117" t="str">
        <f>IF(Finansējums!P59="","",Finansējums!P59)</f>
        <v/>
      </c>
      <c r="R65" s="117">
        <f>IF(Finansējums!Q59="","",Finansējums!Q59)</f>
        <v>0</v>
      </c>
      <c r="S65" s="125" t="str">
        <f>IF(Finansējums!R59="","",Finansējums!R59)</f>
        <v/>
      </c>
      <c r="T65" s="121"/>
      <c r="U65" s="128" t="str">
        <f>IF(Finansējums!T59="","",Finansējums!T59)</f>
        <v/>
      </c>
      <c r="V65" s="128" t="str">
        <f>IF(Finansējums!U59="","",Finansējums!U59)</f>
        <v/>
      </c>
      <c r="W65" s="128" t="str">
        <f>IF(Finansējums!V59="","",Finansējums!V59)</f>
        <v/>
      </c>
      <c r="X65" s="128" t="str">
        <f>IF(Finansējums!W59="","",Finansējums!W59)</f>
        <v/>
      </c>
      <c r="Y65" s="129" t="str">
        <f>IF(Finansējums!X59="","",Finansējums!X59)</f>
        <v/>
      </c>
      <c r="Z65" s="83"/>
      <c r="AA65" s="128" t="str">
        <f>IF(Finansējums!AA59="","",Finansējums!AA59)</f>
        <v/>
      </c>
      <c r="AB65" s="128" t="str">
        <f>IF(Tāme!Y74="","",Tāme!Y74)</f>
        <v/>
      </c>
      <c r="AC65" s="125" t="str">
        <f>IF('Atbalsta noteikšana'!AC73="","",'Atbalsta noteikšana'!AC73)</f>
        <v/>
      </c>
    </row>
    <row r="66" spans="2:29" ht="15" hidden="1" customHeight="1" outlineLevel="1" x14ac:dyDescent="0.25">
      <c r="B66" s="117" t="str">
        <f>IF(Finansējums!B60="","",Finansējums!B60)</f>
        <v/>
      </c>
      <c r="C66" s="117" t="str">
        <f>IF(Finansējums!C60="","",Finansējums!C60)</f>
        <v/>
      </c>
      <c r="D66" s="125" t="str">
        <f>IF(Finansējums!D60="","",Finansējums!D60)</f>
        <v/>
      </c>
      <c r="E66" s="121"/>
      <c r="F66" s="128" t="str">
        <f>IF(Finansējums!F60="","",Finansējums!F60)</f>
        <v/>
      </c>
      <c r="G66" s="128" t="str">
        <f>IF(Finansējums!G60="","",Finansējums!G60)</f>
        <v/>
      </c>
      <c r="H66" s="128" t="str">
        <f>IF(Finansējums!H60="","",Finansējums!H60)</f>
        <v/>
      </c>
      <c r="I66" s="128" t="str">
        <f>IF(Finansējums!I60="","",Finansējums!I60)</f>
        <v/>
      </c>
      <c r="J66" s="129" t="str">
        <f>IF(Finansējums!J60="","",Finansējums!J60)</f>
        <v/>
      </c>
      <c r="K66" s="83"/>
      <c r="L66" s="128" t="str">
        <f>IF(Finansējums!M60="","",Finansējums!M60)</f>
        <v/>
      </c>
      <c r="M66" s="128" t="str">
        <f>IF(Tāme!K75="","",Tāme!K75)</f>
        <v/>
      </c>
      <c r="N66" s="125" t="str">
        <f>IF('Atbalsta noteikšana'!O74="","",'Atbalsta noteikšana'!O74)</f>
        <v/>
      </c>
      <c r="O66" s="255"/>
      <c r="P66" s="255"/>
      <c r="Q66" s="117" t="str">
        <f>IF(Finansējums!P60="","",Finansējums!P60)</f>
        <v/>
      </c>
      <c r="R66" s="117">
        <f>IF(Finansējums!Q60="","",Finansējums!Q60)</f>
        <v>0</v>
      </c>
      <c r="S66" s="125" t="str">
        <f>IF(Finansējums!R60="","",Finansējums!R60)</f>
        <v/>
      </c>
      <c r="T66" s="121"/>
      <c r="U66" s="128" t="str">
        <f>IF(Finansējums!T60="","",Finansējums!T60)</f>
        <v/>
      </c>
      <c r="V66" s="128" t="str">
        <f>IF(Finansējums!U60="","",Finansējums!U60)</f>
        <v/>
      </c>
      <c r="W66" s="128" t="str">
        <f>IF(Finansējums!V60="","",Finansējums!V60)</f>
        <v/>
      </c>
      <c r="X66" s="128" t="str">
        <f>IF(Finansējums!W60="","",Finansējums!W60)</f>
        <v/>
      </c>
      <c r="Y66" s="129" t="str">
        <f>IF(Finansējums!X60="","",Finansējums!X60)</f>
        <v/>
      </c>
      <c r="Z66" s="83"/>
      <c r="AA66" s="128" t="str">
        <f>IF(Finansējums!AA60="","",Finansējums!AA60)</f>
        <v/>
      </c>
      <c r="AB66" s="128" t="str">
        <f>IF(Tāme!Y75="","",Tāme!Y75)</f>
        <v/>
      </c>
      <c r="AC66" s="125" t="str">
        <f>IF('Atbalsta noteikšana'!AC74="","",'Atbalsta noteikšana'!AC74)</f>
        <v/>
      </c>
    </row>
    <row r="67" spans="2:29" ht="15" hidden="1" customHeight="1" outlineLevel="1" x14ac:dyDescent="0.25">
      <c r="B67" s="117" t="str">
        <f>IF(Finansējums!B61="","",Finansējums!B61)</f>
        <v/>
      </c>
      <c r="C67" s="117" t="str">
        <f>IF(Finansējums!C61="","",Finansējums!C61)</f>
        <v/>
      </c>
      <c r="D67" s="125" t="str">
        <f>IF(Finansējums!D61="","",Finansējums!D61)</f>
        <v/>
      </c>
      <c r="E67" s="121"/>
      <c r="F67" s="128" t="str">
        <f>IF(Finansējums!F61="","",Finansējums!F61)</f>
        <v/>
      </c>
      <c r="G67" s="128" t="str">
        <f>IF(Finansējums!G61="","",Finansējums!G61)</f>
        <v/>
      </c>
      <c r="H67" s="128" t="str">
        <f>IF(Finansējums!H61="","",Finansējums!H61)</f>
        <v/>
      </c>
      <c r="I67" s="128" t="str">
        <f>IF(Finansējums!I61="","",Finansējums!I61)</f>
        <v/>
      </c>
      <c r="J67" s="129" t="str">
        <f>IF(Finansējums!J61="","",Finansējums!J61)</f>
        <v/>
      </c>
      <c r="K67" s="83"/>
      <c r="L67" s="128" t="str">
        <f>IF(Finansējums!M61="","",Finansējums!M61)</f>
        <v/>
      </c>
      <c r="M67" s="128" t="str">
        <f>IF(Tāme!K76="","",Tāme!K76)</f>
        <v/>
      </c>
      <c r="N67" s="125" t="str">
        <f>IF('Atbalsta noteikšana'!O75="","",'Atbalsta noteikšana'!O75)</f>
        <v/>
      </c>
      <c r="O67" s="255"/>
      <c r="P67" s="255"/>
      <c r="Q67" s="117" t="str">
        <f>IF(Finansējums!P61="","",Finansējums!P61)</f>
        <v/>
      </c>
      <c r="R67" s="117">
        <f>IF(Finansējums!Q61="","",Finansējums!Q61)</f>
        <v>0</v>
      </c>
      <c r="S67" s="125" t="str">
        <f>IF(Finansējums!R61="","",Finansējums!R61)</f>
        <v/>
      </c>
      <c r="T67" s="121"/>
      <c r="U67" s="128" t="str">
        <f>IF(Finansējums!T61="","",Finansējums!T61)</f>
        <v/>
      </c>
      <c r="V67" s="128" t="str">
        <f>IF(Finansējums!U61="","",Finansējums!U61)</f>
        <v/>
      </c>
      <c r="W67" s="128" t="str">
        <f>IF(Finansējums!V61="","",Finansējums!V61)</f>
        <v/>
      </c>
      <c r="X67" s="128" t="str">
        <f>IF(Finansējums!W61="","",Finansējums!W61)</f>
        <v/>
      </c>
      <c r="Y67" s="129" t="str">
        <f>IF(Finansējums!X61="","",Finansējums!X61)</f>
        <v/>
      </c>
      <c r="Z67" s="83"/>
      <c r="AA67" s="128" t="str">
        <f>IF(Finansējums!AA61="","",Finansējums!AA61)</f>
        <v/>
      </c>
      <c r="AB67" s="128" t="str">
        <f>IF(Tāme!Y76="","",Tāme!Y76)</f>
        <v/>
      </c>
      <c r="AC67" s="125" t="str">
        <f>IF('Atbalsta noteikšana'!AC75="","",'Atbalsta noteikšana'!AC75)</f>
        <v/>
      </c>
    </row>
    <row r="68" spans="2:29" ht="15" hidden="1" customHeight="1" outlineLevel="1" x14ac:dyDescent="0.25">
      <c r="B68" s="117" t="str">
        <f>IF(Finansējums!B62="","",Finansējums!B62)</f>
        <v/>
      </c>
      <c r="C68" s="117" t="str">
        <f>IF(Finansējums!C62="","",Finansējums!C62)</f>
        <v/>
      </c>
      <c r="D68" s="125" t="str">
        <f>IF(Finansējums!D62="","",Finansējums!D62)</f>
        <v/>
      </c>
      <c r="E68" s="121"/>
      <c r="F68" s="128" t="str">
        <f>IF(Finansējums!F62="","",Finansējums!F62)</f>
        <v/>
      </c>
      <c r="G68" s="128" t="str">
        <f>IF(Finansējums!G62="","",Finansējums!G62)</f>
        <v/>
      </c>
      <c r="H68" s="128" t="str">
        <f>IF(Finansējums!H62="","",Finansējums!H62)</f>
        <v/>
      </c>
      <c r="I68" s="128" t="str">
        <f>IF(Finansējums!I62="","",Finansējums!I62)</f>
        <v/>
      </c>
      <c r="J68" s="129" t="str">
        <f>IF(Finansējums!J62="","",Finansējums!J62)</f>
        <v/>
      </c>
      <c r="K68" s="83"/>
      <c r="L68" s="128" t="str">
        <f>IF(Finansējums!M62="","",Finansējums!M62)</f>
        <v/>
      </c>
      <c r="M68" s="128" t="str">
        <f>IF(Tāme!K77="","",Tāme!K77)</f>
        <v/>
      </c>
      <c r="N68" s="125" t="str">
        <f>IF('Atbalsta noteikšana'!O76="","",'Atbalsta noteikšana'!O76)</f>
        <v/>
      </c>
      <c r="O68" s="255"/>
      <c r="P68" s="255"/>
      <c r="Q68" s="117" t="str">
        <f>IF(Finansējums!P62="","",Finansējums!P62)</f>
        <v/>
      </c>
      <c r="R68" s="117">
        <f>IF(Finansējums!Q62="","",Finansējums!Q62)</f>
        <v>0</v>
      </c>
      <c r="S68" s="125" t="str">
        <f>IF(Finansējums!R62="","",Finansējums!R62)</f>
        <v/>
      </c>
      <c r="T68" s="121"/>
      <c r="U68" s="128" t="str">
        <f>IF(Finansējums!T62="","",Finansējums!T62)</f>
        <v/>
      </c>
      <c r="V68" s="128" t="str">
        <f>IF(Finansējums!U62="","",Finansējums!U62)</f>
        <v/>
      </c>
      <c r="W68" s="128" t="str">
        <f>IF(Finansējums!V62="","",Finansējums!V62)</f>
        <v/>
      </c>
      <c r="X68" s="128" t="str">
        <f>IF(Finansējums!W62="","",Finansējums!W62)</f>
        <v/>
      </c>
      <c r="Y68" s="129" t="str">
        <f>IF(Finansējums!X62="","",Finansējums!X62)</f>
        <v/>
      </c>
      <c r="Z68" s="83"/>
      <c r="AA68" s="128" t="str">
        <f>IF(Finansējums!AA62="","",Finansējums!AA62)</f>
        <v/>
      </c>
      <c r="AB68" s="128" t="str">
        <f>IF(Tāme!Y77="","",Tāme!Y77)</f>
        <v/>
      </c>
      <c r="AC68" s="125" t="str">
        <f>IF('Atbalsta noteikšana'!AC76="","",'Atbalsta noteikšana'!AC76)</f>
        <v/>
      </c>
    </row>
    <row r="69" spans="2:29" ht="15" hidden="1" customHeight="1" outlineLevel="1" x14ac:dyDescent="0.25">
      <c r="B69" s="117" t="str">
        <f>IF(Finansējums!B63="","",Finansējums!B63)</f>
        <v/>
      </c>
      <c r="C69" s="117" t="str">
        <f>IF(Finansējums!C63="","",Finansējums!C63)</f>
        <v/>
      </c>
      <c r="D69" s="125" t="str">
        <f>IF(Finansējums!D63="","",Finansējums!D63)</f>
        <v/>
      </c>
      <c r="E69" s="121"/>
      <c r="F69" s="128" t="str">
        <f>IF(Finansējums!F63="","",Finansējums!F63)</f>
        <v/>
      </c>
      <c r="G69" s="128" t="str">
        <f>IF(Finansējums!G63="","",Finansējums!G63)</f>
        <v/>
      </c>
      <c r="H69" s="128" t="str">
        <f>IF(Finansējums!H63="","",Finansējums!H63)</f>
        <v/>
      </c>
      <c r="I69" s="128" t="str">
        <f>IF(Finansējums!I63="","",Finansējums!I63)</f>
        <v/>
      </c>
      <c r="J69" s="129" t="str">
        <f>IF(Finansējums!J63="","",Finansējums!J63)</f>
        <v/>
      </c>
      <c r="K69" s="83"/>
      <c r="L69" s="128" t="str">
        <f>IF(Finansējums!M63="","",Finansējums!M63)</f>
        <v/>
      </c>
      <c r="M69" s="128" t="str">
        <f>IF(Tāme!K78="","",Tāme!K78)</f>
        <v/>
      </c>
      <c r="N69" s="125" t="str">
        <f>IF('Atbalsta noteikšana'!O77="","",'Atbalsta noteikšana'!O77)</f>
        <v/>
      </c>
      <c r="O69" s="255"/>
      <c r="P69" s="255"/>
      <c r="Q69" s="117" t="str">
        <f>IF(Finansējums!P63="","",Finansējums!P63)</f>
        <v/>
      </c>
      <c r="R69" s="117">
        <f>IF(Finansējums!Q63="","",Finansējums!Q63)</f>
        <v>0</v>
      </c>
      <c r="S69" s="125" t="str">
        <f>IF(Finansējums!R63="","",Finansējums!R63)</f>
        <v/>
      </c>
      <c r="T69" s="121"/>
      <c r="U69" s="128" t="str">
        <f>IF(Finansējums!T63="","",Finansējums!T63)</f>
        <v/>
      </c>
      <c r="V69" s="128" t="str">
        <f>IF(Finansējums!U63="","",Finansējums!U63)</f>
        <v/>
      </c>
      <c r="W69" s="128" t="str">
        <f>IF(Finansējums!V63="","",Finansējums!V63)</f>
        <v/>
      </c>
      <c r="X69" s="128" t="str">
        <f>IF(Finansējums!W63="","",Finansējums!W63)</f>
        <v/>
      </c>
      <c r="Y69" s="129" t="str">
        <f>IF(Finansējums!X63="","",Finansējums!X63)</f>
        <v/>
      </c>
      <c r="Z69" s="83"/>
      <c r="AA69" s="128" t="str">
        <f>IF(Finansējums!AA63="","",Finansējums!AA63)</f>
        <v/>
      </c>
      <c r="AB69" s="128" t="str">
        <f>IF(Tāme!Y78="","",Tāme!Y78)</f>
        <v/>
      </c>
      <c r="AC69" s="125" t="str">
        <f>IF('Atbalsta noteikšana'!AC77="","",'Atbalsta noteikšana'!AC77)</f>
        <v/>
      </c>
    </row>
    <row r="70" spans="2:29" ht="38.25" customHeight="1" collapsed="1" x14ac:dyDescent="0.25">
      <c r="B70" s="365" t="str">
        <f>'Atbalsta noteikšana'!B78</f>
        <v>V.BIOGĀZES TEHNOLOĢIJU IEGĀDE UN UZSTĀDĪŠANA, AR UZSTĀDĪŠANU SAISTĪTĀS BŪVNIECĪBAS IZMAKSAS, tajā skaitā autoruzraudzība un būvuzraudzība</v>
      </c>
      <c r="C70" s="365"/>
      <c r="D70" s="75">
        <f>SUM(D72:D83)</f>
        <v>0</v>
      </c>
      <c r="E70" s="121"/>
      <c r="F70" s="75">
        <f t="shared" ref="F70:N70" si="2">SUM(F72:F83)</f>
        <v>0</v>
      </c>
      <c r="G70" s="75">
        <f t="shared" si="2"/>
        <v>0</v>
      </c>
      <c r="H70" s="75">
        <f t="shared" si="2"/>
        <v>0</v>
      </c>
      <c r="I70" s="76">
        <f t="shared" si="2"/>
        <v>0</v>
      </c>
      <c r="J70" s="77">
        <f t="shared" si="2"/>
        <v>0</v>
      </c>
      <c r="K70" s="83"/>
      <c r="L70" s="75">
        <f t="shared" si="2"/>
        <v>0</v>
      </c>
      <c r="M70" s="75">
        <f t="shared" si="2"/>
        <v>0</v>
      </c>
      <c r="N70" s="75">
        <f t="shared" si="2"/>
        <v>0</v>
      </c>
      <c r="O70" s="253"/>
      <c r="P70" s="253"/>
      <c r="Q70" s="365">
        <f>'Atbalsta noteikšana'!P78</f>
        <v>0</v>
      </c>
      <c r="R70" s="365"/>
      <c r="S70" s="75">
        <f>SUM(S72:S83)</f>
        <v>0</v>
      </c>
      <c r="T70" s="121"/>
      <c r="U70" s="75">
        <f t="shared" ref="U70:Y70" si="3">SUM(U72:U83)</f>
        <v>0</v>
      </c>
      <c r="V70" s="75">
        <f t="shared" si="3"/>
        <v>0</v>
      </c>
      <c r="W70" s="75">
        <f t="shared" si="3"/>
        <v>0</v>
      </c>
      <c r="X70" s="76">
        <f t="shared" si="3"/>
        <v>0</v>
      </c>
      <c r="Y70" s="77">
        <f t="shared" si="3"/>
        <v>0</v>
      </c>
      <c r="Z70" s="83"/>
      <c r="AA70" s="75">
        <f t="shared" ref="AA70:AC70" si="4">SUM(AA72:AA83)</f>
        <v>0</v>
      </c>
      <c r="AB70" s="75">
        <f t="shared" si="4"/>
        <v>0</v>
      </c>
      <c r="AC70" s="75">
        <f t="shared" si="4"/>
        <v>0</v>
      </c>
    </row>
    <row r="71" spans="2:29" ht="15" hidden="1" customHeight="1" outlineLevel="1" x14ac:dyDescent="0.25">
      <c r="B71" s="369" t="s">
        <v>66</v>
      </c>
      <c r="C71" s="370"/>
      <c r="D71" s="79"/>
      <c r="E71" s="121"/>
      <c r="F71" s="80">
        <f>SUM(G71:J71)</f>
        <v>0</v>
      </c>
      <c r="G71" s="80" t="str">
        <f>IFERROR(G70/$F$70,"-")</f>
        <v>-</v>
      </c>
      <c r="H71" s="80" t="str">
        <f>IFERROR(H70/$F$70,"-")</f>
        <v>-</v>
      </c>
      <c r="I71" s="81" t="str">
        <f>IFERROR(I70/$F$70,"-")</f>
        <v>-</v>
      </c>
      <c r="J71" s="82" t="str">
        <f>IFERROR(J70/$F$70,"-")</f>
        <v>-</v>
      </c>
      <c r="K71" s="83"/>
      <c r="L71" s="80"/>
      <c r="M71" s="80"/>
      <c r="N71" s="80"/>
      <c r="O71" s="254"/>
      <c r="P71" s="254"/>
      <c r="Q71" s="369" t="s">
        <v>66</v>
      </c>
      <c r="R71" s="370"/>
      <c r="S71" s="79"/>
      <c r="T71" s="121"/>
      <c r="U71" s="80">
        <f>SUM(V71:Y71)</f>
        <v>0</v>
      </c>
      <c r="V71" s="80" t="str">
        <f>IFERROR(V70/$F$70,"-")</f>
        <v>-</v>
      </c>
      <c r="W71" s="80" t="str">
        <f>IFERROR(W70/$F$70,"-")</f>
        <v>-</v>
      </c>
      <c r="X71" s="81" t="str">
        <f>IFERROR(X70/$F$70,"-")</f>
        <v>-</v>
      </c>
      <c r="Y71" s="82" t="str">
        <f>IFERROR(Y70/$F$70,"-")</f>
        <v>-</v>
      </c>
      <c r="Z71" s="83"/>
      <c r="AA71" s="80"/>
      <c r="AB71" s="80"/>
      <c r="AC71" s="80"/>
    </row>
    <row r="72" spans="2:29" ht="15" hidden="1" customHeight="1" outlineLevel="1" x14ac:dyDescent="0.25">
      <c r="B72" s="117" t="str">
        <f>IF(Finansējums!B65="","",Finansējums!B65)</f>
        <v/>
      </c>
      <c r="C72" s="117" t="str">
        <f>IF(Finansējums!C65="","",Finansējums!C65)</f>
        <v/>
      </c>
      <c r="D72" s="122" t="str">
        <f>IF(Finansējums!D65="","",Finansējums!D65)</f>
        <v/>
      </c>
      <c r="E72" s="121"/>
      <c r="F72" s="128" t="str">
        <f>IF(Finansējums!F65="","",Finansējums!F65)</f>
        <v/>
      </c>
      <c r="G72" s="128" t="str">
        <f>IF(Finansējums!G65="","",Finansējums!G65)</f>
        <v/>
      </c>
      <c r="H72" s="128" t="str">
        <f>IF(Finansējums!H65="","",Finansējums!H65)</f>
        <v/>
      </c>
      <c r="I72" s="128" t="str">
        <f>IF(Finansējums!I65="","",Finansējums!I65)</f>
        <v/>
      </c>
      <c r="J72" s="129" t="str">
        <f>IF(Finansējums!J65="","",Finansējums!J65)</f>
        <v/>
      </c>
      <c r="K72" s="83"/>
      <c r="L72" s="128" t="str">
        <f>IF(Finansējums!M65="","",Finansējums!M65)</f>
        <v/>
      </c>
      <c r="M72" s="128" t="str">
        <f>IF(Tāme!K84="","",Tāme!K84)</f>
        <v/>
      </c>
      <c r="N72" s="125" t="str">
        <f>IF('Atbalsta noteikšana'!O79="","",'Atbalsta noteikšana'!O79)</f>
        <v/>
      </c>
      <c r="O72" s="255"/>
      <c r="P72" s="255"/>
      <c r="Q72" s="117" t="str">
        <f>IF(Finansējums!P65="","",Finansējums!P65)</f>
        <v/>
      </c>
      <c r="R72" s="117">
        <f>IF(Finansējums!Q65="","",Finansējums!Q65)</f>
        <v>0</v>
      </c>
      <c r="S72" s="122" t="str">
        <f>IF(Finansējums!R65="","",Finansējums!R65)</f>
        <v/>
      </c>
      <c r="T72" s="121"/>
      <c r="U72" s="128" t="str">
        <f>IF(Finansējums!T65="","",Finansējums!T65)</f>
        <v/>
      </c>
      <c r="V72" s="128" t="str">
        <f>IF(Finansējums!U65="","",Finansējums!U65)</f>
        <v/>
      </c>
      <c r="W72" s="128" t="str">
        <f>IF(Finansējums!V65="","",Finansējums!V65)</f>
        <v/>
      </c>
      <c r="X72" s="128" t="str">
        <f>IF(Finansējums!W65="","",Finansējums!W65)</f>
        <v/>
      </c>
      <c r="Y72" s="129" t="str">
        <f>IF(Finansējums!X65="","",Finansējums!X65)</f>
        <v/>
      </c>
      <c r="Z72" s="83"/>
      <c r="AA72" s="128" t="str">
        <f>IF(Finansējums!AA65="","",Finansējums!AA65)</f>
        <v/>
      </c>
      <c r="AB72" s="128" t="str">
        <f>IF(Tāme!Y84="","",Tāme!Y84)</f>
        <v/>
      </c>
      <c r="AC72" s="125" t="str">
        <f>IF('Atbalsta noteikšana'!AC79="","",'Atbalsta noteikšana'!AC79)</f>
        <v/>
      </c>
    </row>
    <row r="73" spans="2:29" ht="15" hidden="1" customHeight="1" outlineLevel="1" x14ac:dyDescent="0.25">
      <c r="B73" s="117" t="str">
        <f>IF(Finansējums!B66="","",Finansējums!B66)</f>
        <v/>
      </c>
      <c r="C73" s="117" t="str">
        <f>IF(Finansējums!C66="","",Finansējums!C66)</f>
        <v/>
      </c>
      <c r="D73" s="125" t="str">
        <f>IF(Finansējums!D66="","",Finansējums!D66)</f>
        <v/>
      </c>
      <c r="E73" s="121"/>
      <c r="F73" s="128" t="str">
        <f>IF(Finansējums!F66="","",Finansējums!F66)</f>
        <v/>
      </c>
      <c r="G73" s="128" t="str">
        <f>IF(Finansējums!G66="","",Finansējums!G66)</f>
        <v/>
      </c>
      <c r="H73" s="128" t="str">
        <f>IF(Finansējums!H66="","",Finansējums!H66)</f>
        <v/>
      </c>
      <c r="I73" s="128" t="str">
        <f>IF(Finansējums!I66="","",Finansējums!I66)</f>
        <v/>
      </c>
      <c r="J73" s="129" t="str">
        <f>IF(Finansējums!J66="","",Finansējums!J66)</f>
        <v/>
      </c>
      <c r="K73" s="83"/>
      <c r="L73" s="128" t="str">
        <f>IF(Finansējums!M66="","",Finansējums!M66)</f>
        <v/>
      </c>
      <c r="M73" s="128" t="str">
        <f>IF(Tāme!K85="","",Tāme!K85)</f>
        <v/>
      </c>
      <c r="N73" s="125" t="str">
        <f>IF('Atbalsta noteikšana'!O80="","",'Atbalsta noteikšana'!O80)</f>
        <v/>
      </c>
      <c r="O73" s="255"/>
      <c r="P73" s="255"/>
      <c r="Q73" s="117" t="str">
        <f>IF(Finansējums!P66="","",Finansējums!P66)</f>
        <v/>
      </c>
      <c r="R73" s="117">
        <f>IF(Finansējums!Q66="","",Finansējums!Q66)</f>
        <v>0</v>
      </c>
      <c r="S73" s="125" t="str">
        <f>IF(Finansējums!R66="","",Finansējums!R66)</f>
        <v/>
      </c>
      <c r="T73" s="121"/>
      <c r="U73" s="128" t="str">
        <f>IF(Finansējums!T66="","",Finansējums!T66)</f>
        <v/>
      </c>
      <c r="V73" s="128" t="str">
        <f>IF(Finansējums!U66="","",Finansējums!U66)</f>
        <v/>
      </c>
      <c r="W73" s="128" t="str">
        <f>IF(Finansējums!V66="","",Finansējums!V66)</f>
        <v/>
      </c>
      <c r="X73" s="128" t="str">
        <f>IF(Finansējums!W66="","",Finansējums!W66)</f>
        <v/>
      </c>
      <c r="Y73" s="129" t="str">
        <f>IF(Finansējums!X66="","",Finansējums!X66)</f>
        <v/>
      </c>
      <c r="Z73" s="83"/>
      <c r="AA73" s="128" t="str">
        <f>IF(Finansējums!AA66="","",Finansējums!AA66)</f>
        <v/>
      </c>
      <c r="AB73" s="128" t="str">
        <f>IF(Tāme!Y85="","",Tāme!Y85)</f>
        <v/>
      </c>
      <c r="AC73" s="125" t="str">
        <f>IF('Atbalsta noteikšana'!AC80="","",'Atbalsta noteikšana'!AC80)</f>
        <v/>
      </c>
    </row>
    <row r="74" spans="2:29" ht="15" hidden="1" customHeight="1" outlineLevel="1" x14ac:dyDescent="0.25">
      <c r="B74" s="117" t="str">
        <f>IF(Finansējums!B67="","",Finansējums!B67)</f>
        <v/>
      </c>
      <c r="C74" s="117" t="str">
        <f>IF(Finansējums!C67="","",Finansējums!C67)</f>
        <v/>
      </c>
      <c r="D74" s="125" t="str">
        <f>IF(Finansējums!D67="","",Finansējums!D67)</f>
        <v/>
      </c>
      <c r="E74" s="121"/>
      <c r="F74" s="128" t="str">
        <f>IF(Finansējums!F67="","",Finansējums!F67)</f>
        <v/>
      </c>
      <c r="G74" s="128" t="str">
        <f>IF(Finansējums!G67="","",Finansējums!G67)</f>
        <v/>
      </c>
      <c r="H74" s="128" t="str">
        <f>IF(Finansējums!H67="","",Finansējums!H67)</f>
        <v/>
      </c>
      <c r="I74" s="128" t="str">
        <f>IF(Finansējums!I67="","",Finansējums!I67)</f>
        <v/>
      </c>
      <c r="J74" s="129" t="str">
        <f>IF(Finansējums!J67="","",Finansējums!J67)</f>
        <v/>
      </c>
      <c r="K74" s="83"/>
      <c r="L74" s="128" t="str">
        <f>IF(Finansējums!M67="","",Finansējums!M67)</f>
        <v/>
      </c>
      <c r="M74" s="128" t="str">
        <f>IF(Tāme!K86="","",Tāme!K86)</f>
        <v/>
      </c>
      <c r="N74" s="125" t="str">
        <f>IF('Atbalsta noteikšana'!O81="","",'Atbalsta noteikšana'!O81)</f>
        <v/>
      </c>
      <c r="O74" s="255"/>
      <c r="P74" s="255"/>
      <c r="Q74" s="117" t="str">
        <f>IF(Finansējums!P67="","",Finansējums!P67)</f>
        <v/>
      </c>
      <c r="R74" s="117">
        <f>IF(Finansējums!Q67="","",Finansējums!Q67)</f>
        <v>0</v>
      </c>
      <c r="S74" s="125" t="str">
        <f>IF(Finansējums!R67="","",Finansējums!R67)</f>
        <v/>
      </c>
      <c r="T74" s="121"/>
      <c r="U74" s="128" t="str">
        <f>IF(Finansējums!T67="","",Finansējums!T67)</f>
        <v/>
      </c>
      <c r="V74" s="128" t="str">
        <f>IF(Finansējums!U67="","",Finansējums!U67)</f>
        <v/>
      </c>
      <c r="W74" s="128" t="str">
        <f>IF(Finansējums!V67="","",Finansējums!V67)</f>
        <v/>
      </c>
      <c r="X74" s="128" t="str">
        <f>IF(Finansējums!W67="","",Finansējums!W67)</f>
        <v/>
      </c>
      <c r="Y74" s="129" t="str">
        <f>IF(Finansējums!X67="","",Finansējums!X67)</f>
        <v/>
      </c>
      <c r="Z74" s="83"/>
      <c r="AA74" s="128" t="str">
        <f>IF(Finansējums!AA67="","",Finansējums!AA67)</f>
        <v/>
      </c>
      <c r="AB74" s="128" t="str">
        <f>IF(Tāme!Y86="","",Tāme!Y86)</f>
        <v/>
      </c>
      <c r="AC74" s="125" t="str">
        <f>IF('Atbalsta noteikšana'!AC81="","",'Atbalsta noteikšana'!AC81)</f>
        <v/>
      </c>
    </row>
    <row r="75" spans="2:29" ht="15" hidden="1" customHeight="1" outlineLevel="1" x14ac:dyDescent="0.25">
      <c r="B75" s="117" t="str">
        <f>IF(Finansējums!B68="","",Finansējums!B68)</f>
        <v/>
      </c>
      <c r="C75" s="117" t="str">
        <f>IF(Finansējums!C68="","",Finansējums!C68)</f>
        <v/>
      </c>
      <c r="D75" s="125" t="str">
        <f>IF(Finansējums!D68="","",Finansējums!D68)</f>
        <v/>
      </c>
      <c r="E75" s="121"/>
      <c r="F75" s="128" t="str">
        <f>IF(Finansējums!F68="","",Finansējums!F68)</f>
        <v/>
      </c>
      <c r="G75" s="128" t="str">
        <f>IF(Finansējums!G68="","",Finansējums!G68)</f>
        <v/>
      </c>
      <c r="H75" s="128" t="str">
        <f>IF(Finansējums!H68="","",Finansējums!H68)</f>
        <v/>
      </c>
      <c r="I75" s="128" t="str">
        <f>IF(Finansējums!I68="","",Finansējums!I68)</f>
        <v/>
      </c>
      <c r="J75" s="129" t="str">
        <f>IF(Finansējums!J68="","",Finansējums!J68)</f>
        <v/>
      </c>
      <c r="K75" s="83"/>
      <c r="L75" s="128" t="str">
        <f>IF(Finansējums!M68="","",Finansējums!M68)</f>
        <v/>
      </c>
      <c r="M75" s="128" t="str">
        <f>IF(Tāme!K87="","",Tāme!K87)</f>
        <v/>
      </c>
      <c r="N75" s="125" t="str">
        <f>IF('Atbalsta noteikšana'!O82="","",'Atbalsta noteikšana'!O82)</f>
        <v/>
      </c>
      <c r="O75" s="255"/>
      <c r="P75" s="255"/>
      <c r="Q75" s="117" t="str">
        <f>IF(Finansējums!P68="","",Finansējums!P68)</f>
        <v/>
      </c>
      <c r="R75" s="117">
        <f>IF(Finansējums!Q68="","",Finansējums!Q68)</f>
        <v>0</v>
      </c>
      <c r="S75" s="125" t="str">
        <f>IF(Finansējums!R68="","",Finansējums!R68)</f>
        <v/>
      </c>
      <c r="T75" s="121"/>
      <c r="U75" s="128" t="str">
        <f>IF(Finansējums!T68="","",Finansējums!T68)</f>
        <v/>
      </c>
      <c r="V75" s="128" t="str">
        <f>IF(Finansējums!U68="","",Finansējums!U68)</f>
        <v/>
      </c>
      <c r="W75" s="128" t="str">
        <f>IF(Finansējums!V68="","",Finansējums!V68)</f>
        <v/>
      </c>
      <c r="X75" s="128" t="str">
        <f>IF(Finansējums!W68="","",Finansējums!W68)</f>
        <v/>
      </c>
      <c r="Y75" s="129" t="str">
        <f>IF(Finansējums!X68="","",Finansējums!X68)</f>
        <v/>
      </c>
      <c r="Z75" s="83"/>
      <c r="AA75" s="128" t="str">
        <f>IF(Finansējums!AA68="","",Finansējums!AA68)</f>
        <v/>
      </c>
      <c r="AB75" s="128" t="str">
        <f>IF(Tāme!Y87="","",Tāme!Y87)</f>
        <v/>
      </c>
      <c r="AC75" s="125" t="str">
        <f>IF('Atbalsta noteikšana'!AC82="","",'Atbalsta noteikšana'!AC82)</f>
        <v/>
      </c>
    </row>
    <row r="76" spans="2:29" ht="15" hidden="1" customHeight="1" outlineLevel="1" x14ac:dyDescent="0.25">
      <c r="B76" s="117" t="str">
        <f>IF(Finansējums!B69="","",Finansējums!B69)</f>
        <v/>
      </c>
      <c r="C76" s="117" t="str">
        <f>IF(Finansējums!C69="","",Finansējums!C69)</f>
        <v/>
      </c>
      <c r="D76" s="125" t="str">
        <f>IF(Finansējums!D69="","",Finansējums!D69)</f>
        <v/>
      </c>
      <c r="E76" s="121"/>
      <c r="F76" s="128" t="str">
        <f>IF(Finansējums!F69="","",Finansējums!F69)</f>
        <v/>
      </c>
      <c r="G76" s="128" t="str">
        <f>IF(Finansējums!G69="","",Finansējums!G69)</f>
        <v/>
      </c>
      <c r="H76" s="128" t="str">
        <f>IF(Finansējums!H69="","",Finansējums!H69)</f>
        <v/>
      </c>
      <c r="I76" s="128" t="str">
        <f>IF(Finansējums!I69="","",Finansējums!I69)</f>
        <v/>
      </c>
      <c r="J76" s="129" t="str">
        <f>IF(Finansējums!J69="","",Finansējums!J69)</f>
        <v/>
      </c>
      <c r="K76" s="83"/>
      <c r="L76" s="128" t="str">
        <f>IF(Finansējums!M69="","",Finansējums!M69)</f>
        <v/>
      </c>
      <c r="M76" s="128" t="str">
        <f>IF(Tāme!K88="","",Tāme!K88)</f>
        <v/>
      </c>
      <c r="N76" s="125" t="str">
        <f>IF('Atbalsta noteikšana'!O83="","",'Atbalsta noteikšana'!O83)</f>
        <v/>
      </c>
      <c r="O76" s="255"/>
      <c r="P76" s="255"/>
      <c r="Q76" s="117" t="str">
        <f>IF(Finansējums!P69="","",Finansējums!P69)</f>
        <v/>
      </c>
      <c r="R76" s="117">
        <f>IF(Finansējums!Q69="","",Finansējums!Q69)</f>
        <v>0</v>
      </c>
      <c r="S76" s="125" t="str">
        <f>IF(Finansējums!R69="","",Finansējums!R69)</f>
        <v/>
      </c>
      <c r="T76" s="121"/>
      <c r="U76" s="128" t="str">
        <f>IF(Finansējums!T69="","",Finansējums!T69)</f>
        <v/>
      </c>
      <c r="V76" s="128" t="str">
        <f>IF(Finansējums!U69="","",Finansējums!U69)</f>
        <v/>
      </c>
      <c r="W76" s="128" t="str">
        <f>IF(Finansējums!V69="","",Finansējums!V69)</f>
        <v/>
      </c>
      <c r="X76" s="128" t="str">
        <f>IF(Finansējums!W69="","",Finansējums!W69)</f>
        <v/>
      </c>
      <c r="Y76" s="129" t="str">
        <f>IF(Finansējums!X69="","",Finansējums!X69)</f>
        <v/>
      </c>
      <c r="Z76" s="83"/>
      <c r="AA76" s="128" t="str">
        <f>IF(Finansējums!AA69="","",Finansējums!AA69)</f>
        <v/>
      </c>
      <c r="AB76" s="128" t="str">
        <f>IF(Tāme!Y88="","",Tāme!Y88)</f>
        <v/>
      </c>
      <c r="AC76" s="125" t="str">
        <f>IF('Atbalsta noteikšana'!AC83="","",'Atbalsta noteikšana'!AC83)</f>
        <v/>
      </c>
    </row>
    <row r="77" spans="2:29" ht="15" hidden="1" customHeight="1" outlineLevel="1" x14ac:dyDescent="0.25">
      <c r="B77" s="117" t="str">
        <f>IF(Finansējums!B70="","",Finansējums!B70)</f>
        <v/>
      </c>
      <c r="C77" s="117" t="str">
        <f>IF(Finansējums!C70="","",Finansējums!C70)</f>
        <v/>
      </c>
      <c r="D77" s="125" t="str">
        <f>IF(Finansējums!D70="","",Finansējums!D70)</f>
        <v/>
      </c>
      <c r="E77" s="121"/>
      <c r="F77" s="128" t="str">
        <f>IF(Finansējums!F70="","",Finansējums!F70)</f>
        <v/>
      </c>
      <c r="G77" s="128" t="str">
        <f>IF(Finansējums!G70="","",Finansējums!G70)</f>
        <v/>
      </c>
      <c r="H77" s="128" t="str">
        <f>IF(Finansējums!H70="","",Finansējums!H70)</f>
        <v/>
      </c>
      <c r="I77" s="128" t="str">
        <f>IF(Finansējums!I70="","",Finansējums!I70)</f>
        <v/>
      </c>
      <c r="J77" s="129" t="str">
        <f>IF(Finansējums!J70="","",Finansējums!J70)</f>
        <v/>
      </c>
      <c r="K77" s="83"/>
      <c r="L77" s="128" t="str">
        <f>IF(Finansējums!M70="","",Finansējums!M70)</f>
        <v/>
      </c>
      <c r="M77" s="128" t="str">
        <f>IF(Tāme!K89="","",Tāme!K89)</f>
        <v/>
      </c>
      <c r="N77" s="125" t="str">
        <f>IF('Atbalsta noteikšana'!O84="","",'Atbalsta noteikšana'!O84)</f>
        <v/>
      </c>
      <c r="O77" s="255"/>
      <c r="P77" s="255"/>
      <c r="Q77" s="117" t="str">
        <f>IF(Finansējums!P70="","",Finansējums!P70)</f>
        <v/>
      </c>
      <c r="R77" s="117">
        <f>IF(Finansējums!Q70="","",Finansējums!Q70)</f>
        <v>0</v>
      </c>
      <c r="S77" s="125" t="str">
        <f>IF(Finansējums!R70="","",Finansējums!R70)</f>
        <v/>
      </c>
      <c r="T77" s="121"/>
      <c r="U77" s="128" t="str">
        <f>IF(Finansējums!T70="","",Finansējums!T70)</f>
        <v/>
      </c>
      <c r="V77" s="128" t="str">
        <f>IF(Finansējums!U70="","",Finansējums!U70)</f>
        <v/>
      </c>
      <c r="W77" s="128" t="str">
        <f>IF(Finansējums!V70="","",Finansējums!V70)</f>
        <v/>
      </c>
      <c r="X77" s="128" t="str">
        <f>IF(Finansējums!W70="","",Finansējums!W70)</f>
        <v/>
      </c>
      <c r="Y77" s="129" t="str">
        <f>IF(Finansējums!X70="","",Finansējums!X70)</f>
        <v/>
      </c>
      <c r="Z77" s="83"/>
      <c r="AA77" s="128" t="str">
        <f>IF(Finansējums!AA70="","",Finansējums!AA70)</f>
        <v/>
      </c>
      <c r="AB77" s="128" t="str">
        <f>IF(Tāme!Y89="","",Tāme!Y89)</f>
        <v/>
      </c>
      <c r="AC77" s="125" t="str">
        <f>IF('Atbalsta noteikšana'!AC84="","",'Atbalsta noteikšana'!AC84)</f>
        <v/>
      </c>
    </row>
    <row r="78" spans="2:29" ht="15" hidden="1" customHeight="1" outlineLevel="1" x14ac:dyDescent="0.25">
      <c r="B78" s="117" t="str">
        <f>IF(Finansējums!B71="","",Finansējums!B71)</f>
        <v/>
      </c>
      <c r="C78" s="117" t="str">
        <f>IF(Finansējums!C71="","",Finansējums!C71)</f>
        <v/>
      </c>
      <c r="D78" s="125" t="str">
        <f>IF(Finansējums!D71="","",Finansējums!D71)</f>
        <v/>
      </c>
      <c r="E78" s="121"/>
      <c r="F78" s="128" t="str">
        <f>IF(Finansējums!F71="","",Finansējums!F71)</f>
        <v/>
      </c>
      <c r="G78" s="128" t="str">
        <f>IF(Finansējums!G71="","",Finansējums!G71)</f>
        <v/>
      </c>
      <c r="H78" s="128" t="str">
        <f>IF(Finansējums!H71="","",Finansējums!H71)</f>
        <v/>
      </c>
      <c r="I78" s="128" t="str">
        <f>IF(Finansējums!I71="","",Finansējums!I71)</f>
        <v/>
      </c>
      <c r="J78" s="129" t="str">
        <f>IF(Finansējums!J71="","",Finansējums!J71)</f>
        <v/>
      </c>
      <c r="K78" s="83"/>
      <c r="L78" s="128" t="str">
        <f>IF(Finansējums!M71="","",Finansējums!M71)</f>
        <v/>
      </c>
      <c r="M78" s="128" t="str">
        <f>IF(Tāme!K90="","",Tāme!K90)</f>
        <v/>
      </c>
      <c r="N78" s="125" t="str">
        <f>IF('Atbalsta noteikšana'!O85="","",'Atbalsta noteikšana'!O85)</f>
        <v/>
      </c>
      <c r="O78" s="255"/>
      <c r="P78" s="255"/>
      <c r="Q78" s="117" t="str">
        <f>IF(Finansējums!P71="","",Finansējums!P71)</f>
        <v/>
      </c>
      <c r="R78" s="117">
        <f>IF(Finansējums!Q71="","",Finansējums!Q71)</f>
        <v>0</v>
      </c>
      <c r="S78" s="125" t="str">
        <f>IF(Finansējums!R71="","",Finansējums!R71)</f>
        <v/>
      </c>
      <c r="T78" s="121"/>
      <c r="U78" s="128" t="str">
        <f>IF(Finansējums!T71="","",Finansējums!T71)</f>
        <v/>
      </c>
      <c r="V78" s="128" t="str">
        <f>IF(Finansējums!U71="","",Finansējums!U71)</f>
        <v/>
      </c>
      <c r="W78" s="128" t="str">
        <f>IF(Finansējums!V71="","",Finansējums!V71)</f>
        <v/>
      </c>
      <c r="X78" s="128" t="str">
        <f>IF(Finansējums!W71="","",Finansējums!W71)</f>
        <v/>
      </c>
      <c r="Y78" s="129" t="str">
        <f>IF(Finansējums!X71="","",Finansējums!X71)</f>
        <v/>
      </c>
      <c r="Z78" s="83"/>
      <c r="AA78" s="128" t="str">
        <f>IF(Finansējums!AA71="","",Finansējums!AA71)</f>
        <v/>
      </c>
      <c r="AB78" s="128" t="str">
        <f>IF(Tāme!Y90="","",Tāme!Y90)</f>
        <v/>
      </c>
      <c r="AC78" s="125" t="str">
        <f>IF('Atbalsta noteikšana'!AC85="","",'Atbalsta noteikšana'!AC85)</f>
        <v/>
      </c>
    </row>
    <row r="79" spans="2:29" ht="15" hidden="1" customHeight="1" outlineLevel="1" x14ac:dyDescent="0.25">
      <c r="B79" s="117" t="str">
        <f>IF(Finansējums!B72="","",Finansējums!B72)</f>
        <v/>
      </c>
      <c r="C79" s="117" t="str">
        <f>IF(Finansējums!C72="","",Finansējums!C72)</f>
        <v/>
      </c>
      <c r="D79" s="125" t="str">
        <f>IF(Finansējums!D72="","",Finansējums!D72)</f>
        <v/>
      </c>
      <c r="E79" s="121"/>
      <c r="F79" s="128" t="str">
        <f>IF(Finansējums!F72="","",Finansējums!F72)</f>
        <v/>
      </c>
      <c r="G79" s="128" t="str">
        <f>IF(Finansējums!G72="","",Finansējums!G72)</f>
        <v/>
      </c>
      <c r="H79" s="128" t="str">
        <f>IF(Finansējums!H72="","",Finansējums!H72)</f>
        <v/>
      </c>
      <c r="I79" s="128" t="str">
        <f>IF(Finansējums!I72="","",Finansējums!I72)</f>
        <v/>
      </c>
      <c r="J79" s="129" t="str">
        <f>IF(Finansējums!J72="","",Finansējums!J72)</f>
        <v/>
      </c>
      <c r="K79" s="83"/>
      <c r="L79" s="128" t="str">
        <f>IF(Finansējums!M72="","",Finansējums!M72)</f>
        <v/>
      </c>
      <c r="M79" s="128" t="str">
        <f>IF(Tāme!K91="","",Tāme!K91)</f>
        <v/>
      </c>
      <c r="N79" s="125" t="str">
        <f>IF('Atbalsta noteikšana'!O86="","",'Atbalsta noteikšana'!O86)</f>
        <v/>
      </c>
      <c r="O79" s="255"/>
      <c r="P79" s="255"/>
      <c r="Q79" s="117" t="str">
        <f>IF(Finansējums!P72="","",Finansējums!P72)</f>
        <v/>
      </c>
      <c r="R79" s="117">
        <f>IF(Finansējums!Q72="","",Finansējums!Q72)</f>
        <v>0</v>
      </c>
      <c r="S79" s="125" t="str">
        <f>IF(Finansējums!R72="","",Finansējums!R72)</f>
        <v/>
      </c>
      <c r="T79" s="121"/>
      <c r="U79" s="128" t="str">
        <f>IF(Finansējums!T72="","",Finansējums!T72)</f>
        <v/>
      </c>
      <c r="V79" s="128" t="str">
        <f>IF(Finansējums!U72="","",Finansējums!U72)</f>
        <v/>
      </c>
      <c r="W79" s="128" t="str">
        <f>IF(Finansējums!V72="","",Finansējums!V72)</f>
        <v/>
      </c>
      <c r="X79" s="128" t="str">
        <f>IF(Finansējums!W72="","",Finansējums!W72)</f>
        <v/>
      </c>
      <c r="Y79" s="129" t="str">
        <f>IF(Finansējums!X72="","",Finansējums!X72)</f>
        <v/>
      </c>
      <c r="Z79" s="83"/>
      <c r="AA79" s="128" t="str">
        <f>IF(Finansējums!AA72="","",Finansējums!AA72)</f>
        <v/>
      </c>
      <c r="AB79" s="128" t="str">
        <f>IF(Tāme!Y91="","",Tāme!Y91)</f>
        <v/>
      </c>
      <c r="AC79" s="125" t="str">
        <f>IF('Atbalsta noteikšana'!AC86="","",'Atbalsta noteikšana'!AC86)</f>
        <v/>
      </c>
    </row>
    <row r="80" spans="2:29" ht="15" hidden="1" customHeight="1" outlineLevel="1" x14ac:dyDescent="0.25">
      <c r="B80" s="117" t="str">
        <f>IF(Finansējums!B73="","",Finansējums!B73)</f>
        <v/>
      </c>
      <c r="C80" s="117" t="str">
        <f>IF(Finansējums!C73="","",Finansējums!C73)</f>
        <v/>
      </c>
      <c r="D80" s="125" t="str">
        <f>IF(Finansējums!D73="","",Finansējums!D73)</f>
        <v/>
      </c>
      <c r="E80" s="121"/>
      <c r="F80" s="128" t="str">
        <f>IF(Finansējums!F73="","",Finansējums!F73)</f>
        <v/>
      </c>
      <c r="G80" s="128" t="str">
        <f>IF(Finansējums!G73="","",Finansējums!G73)</f>
        <v/>
      </c>
      <c r="H80" s="128" t="str">
        <f>IF(Finansējums!H73="","",Finansējums!H73)</f>
        <v/>
      </c>
      <c r="I80" s="128" t="str">
        <f>IF(Finansējums!I73="","",Finansējums!I73)</f>
        <v/>
      </c>
      <c r="J80" s="129" t="str">
        <f>IF(Finansējums!J73="","",Finansējums!J73)</f>
        <v/>
      </c>
      <c r="K80" s="83"/>
      <c r="L80" s="128" t="str">
        <f>IF(Finansējums!M73="","",Finansējums!M73)</f>
        <v/>
      </c>
      <c r="M80" s="128" t="str">
        <f>IF(Tāme!K92="","",Tāme!K92)</f>
        <v/>
      </c>
      <c r="N80" s="125" t="str">
        <f>IF('Atbalsta noteikšana'!O87="","",'Atbalsta noteikšana'!O87)</f>
        <v/>
      </c>
      <c r="O80" s="255"/>
      <c r="P80" s="255"/>
      <c r="Q80" s="117" t="str">
        <f>IF(Finansējums!P73="","",Finansējums!P73)</f>
        <v/>
      </c>
      <c r="R80" s="117">
        <f>IF(Finansējums!Q73="","",Finansējums!Q73)</f>
        <v>0</v>
      </c>
      <c r="S80" s="125" t="str">
        <f>IF(Finansējums!R73="","",Finansējums!R73)</f>
        <v/>
      </c>
      <c r="T80" s="121"/>
      <c r="U80" s="128" t="str">
        <f>IF(Finansējums!T73="","",Finansējums!T73)</f>
        <v/>
      </c>
      <c r="V80" s="128" t="str">
        <f>IF(Finansējums!U73="","",Finansējums!U73)</f>
        <v/>
      </c>
      <c r="W80" s="128" t="str">
        <f>IF(Finansējums!V73="","",Finansējums!V73)</f>
        <v/>
      </c>
      <c r="X80" s="128" t="str">
        <f>IF(Finansējums!W73="","",Finansējums!W73)</f>
        <v/>
      </c>
      <c r="Y80" s="129" t="str">
        <f>IF(Finansējums!X73="","",Finansējums!X73)</f>
        <v/>
      </c>
      <c r="Z80" s="83"/>
      <c r="AA80" s="128" t="str">
        <f>IF(Finansējums!AA73="","",Finansējums!AA73)</f>
        <v/>
      </c>
      <c r="AB80" s="128" t="str">
        <f>IF(Tāme!Y92="","",Tāme!Y92)</f>
        <v/>
      </c>
      <c r="AC80" s="125" t="str">
        <f>IF('Atbalsta noteikšana'!AC87="","",'Atbalsta noteikšana'!AC87)</f>
        <v/>
      </c>
    </row>
    <row r="81" spans="2:29" ht="15" hidden="1" customHeight="1" outlineLevel="1" x14ac:dyDescent="0.25">
      <c r="B81" s="117" t="str">
        <f>IF(Finansējums!B74="","",Finansējums!B74)</f>
        <v/>
      </c>
      <c r="C81" s="117" t="str">
        <f>IF(Finansējums!C74="","",Finansējums!C74)</f>
        <v/>
      </c>
      <c r="D81" s="125" t="str">
        <f>IF(Finansējums!D74="","",Finansējums!D74)</f>
        <v/>
      </c>
      <c r="E81" s="121"/>
      <c r="F81" s="128" t="str">
        <f>IF(Finansējums!F74="","",Finansējums!F74)</f>
        <v/>
      </c>
      <c r="G81" s="128" t="str">
        <f>IF(Finansējums!G74="","",Finansējums!G74)</f>
        <v/>
      </c>
      <c r="H81" s="128" t="str">
        <f>IF(Finansējums!H74="","",Finansējums!H74)</f>
        <v/>
      </c>
      <c r="I81" s="128" t="str">
        <f>IF(Finansējums!I74="","",Finansējums!I74)</f>
        <v/>
      </c>
      <c r="J81" s="129" t="str">
        <f>IF(Finansējums!J74="","",Finansējums!J74)</f>
        <v/>
      </c>
      <c r="K81" s="83"/>
      <c r="L81" s="128" t="str">
        <f>IF(Finansējums!M74="","",Finansējums!M74)</f>
        <v/>
      </c>
      <c r="M81" s="128" t="str">
        <f>IF(Tāme!K93="","",Tāme!K93)</f>
        <v/>
      </c>
      <c r="N81" s="125" t="str">
        <f>IF('Atbalsta noteikšana'!O88="","",'Atbalsta noteikšana'!O88)</f>
        <v/>
      </c>
      <c r="O81" s="255"/>
      <c r="P81" s="255"/>
      <c r="Q81" s="117" t="str">
        <f>IF(Finansējums!P74="","",Finansējums!P74)</f>
        <v/>
      </c>
      <c r="R81" s="117">
        <f>IF(Finansējums!Q74="","",Finansējums!Q74)</f>
        <v>0</v>
      </c>
      <c r="S81" s="125" t="str">
        <f>IF(Finansējums!R74="","",Finansējums!R74)</f>
        <v/>
      </c>
      <c r="T81" s="121"/>
      <c r="U81" s="128" t="str">
        <f>IF(Finansējums!T74="","",Finansējums!T74)</f>
        <v/>
      </c>
      <c r="V81" s="128" t="str">
        <f>IF(Finansējums!U74="","",Finansējums!U74)</f>
        <v/>
      </c>
      <c r="W81" s="128" t="str">
        <f>IF(Finansējums!V74="","",Finansējums!V74)</f>
        <v/>
      </c>
      <c r="X81" s="128" t="str">
        <f>IF(Finansējums!W74="","",Finansējums!W74)</f>
        <v/>
      </c>
      <c r="Y81" s="129" t="str">
        <f>IF(Finansējums!X74="","",Finansējums!X74)</f>
        <v/>
      </c>
      <c r="Z81" s="83"/>
      <c r="AA81" s="128" t="str">
        <f>IF(Finansējums!AA74="","",Finansējums!AA74)</f>
        <v/>
      </c>
      <c r="AB81" s="128" t="str">
        <f>IF(Tāme!Y93="","",Tāme!Y93)</f>
        <v/>
      </c>
      <c r="AC81" s="125" t="str">
        <f>IF('Atbalsta noteikšana'!AC88="","",'Atbalsta noteikšana'!AC88)</f>
        <v/>
      </c>
    </row>
    <row r="82" spans="2:29" ht="15" hidden="1" customHeight="1" outlineLevel="1" x14ac:dyDescent="0.25">
      <c r="B82" s="117" t="str">
        <f>IF(Finansējums!B75="","",Finansējums!B75)</f>
        <v/>
      </c>
      <c r="C82" s="117" t="str">
        <f>IF(Finansējums!C75="","",Finansējums!C75)</f>
        <v/>
      </c>
      <c r="D82" s="125" t="str">
        <f>IF(Finansējums!D75="","",Finansējums!D75)</f>
        <v/>
      </c>
      <c r="E82" s="121"/>
      <c r="F82" s="128" t="str">
        <f>IF(Finansējums!F75="","",Finansējums!F75)</f>
        <v/>
      </c>
      <c r="G82" s="128" t="str">
        <f>IF(Finansējums!G75="","",Finansējums!G75)</f>
        <v/>
      </c>
      <c r="H82" s="128" t="str">
        <f>IF(Finansējums!H75="","",Finansējums!H75)</f>
        <v/>
      </c>
      <c r="I82" s="128" t="str">
        <f>IF(Finansējums!I75="","",Finansējums!I75)</f>
        <v/>
      </c>
      <c r="J82" s="129" t="str">
        <f>IF(Finansējums!J75="","",Finansējums!J75)</f>
        <v/>
      </c>
      <c r="K82" s="83"/>
      <c r="L82" s="128" t="str">
        <f>IF(Finansējums!M75="","",Finansējums!M75)</f>
        <v/>
      </c>
      <c r="M82" s="128" t="str">
        <f>IF(Tāme!K94="","",Tāme!K94)</f>
        <v/>
      </c>
      <c r="N82" s="125" t="str">
        <f>IF('Atbalsta noteikšana'!O89="","",'Atbalsta noteikšana'!O89)</f>
        <v/>
      </c>
      <c r="O82" s="255"/>
      <c r="P82" s="255"/>
      <c r="Q82" s="117" t="str">
        <f>IF(Finansējums!P75="","",Finansējums!P75)</f>
        <v/>
      </c>
      <c r="R82" s="117">
        <f>IF(Finansējums!Q75="","",Finansējums!Q75)</f>
        <v>0</v>
      </c>
      <c r="S82" s="125" t="str">
        <f>IF(Finansējums!R75="","",Finansējums!R75)</f>
        <v/>
      </c>
      <c r="T82" s="121"/>
      <c r="U82" s="128" t="str">
        <f>IF(Finansējums!T75="","",Finansējums!T75)</f>
        <v/>
      </c>
      <c r="V82" s="128" t="str">
        <f>IF(Finansējums!U75="","",Finansējums!U75)</f>
        <v/>
      </c>
      <c r="W82" s="128" t="str">
        <f>IF(Finansējums!V75="","",Finansējums!V75)</f>
        <v/>
      </c>
      <c r="X82" s="128" t="str">
        <f>IF(Finansējums!W75="","",Finansējums!W75)</f>
        <v/>
      </c>
      <c r="Y82" s="129" t="str">
        <f>IF(Finansējums!X75="","",Finansējums!X75)</f>
        <v/>
      </c>
      <c r="Z82" s="83"/>
      <c r="AA82" s="128" t="str">
        <f>IF(Finansējums!AA75="","",Finansējums!AA75)</f>
        <v/>
      </c>
      <c r="AB82" s="128" t="str">
        <f>IF(Tāme!Y94="","",Tāme!Y94)</f>
        <v/>
      </c>
      <c r="AC82" s="125" t="str">
        <f>IF('Atbalsta noteikšana'!AC89="","",'Atbalsta noteikšana'!AC89)</f>
        <v/>
      </c>
    </row>
    <row r="83" spans="2:29" ht="15" hidden="1" customHeight="1" outlineLevel="1" x14ac:dyDescent="0.25">
      <c r="B83" s="117" t="str">
        <f>IF(Finansējums!B76="","",Finansējums!B76)</f>
        <v/>
      </c>
      <c r="C83" s="117" t="str">
        <f>IF(Finansējums!C76="","",Finansējums!C76)</f>
        <v/>
      </c>
      <c r="D83" s="125" t="str">
        <f>IF(Finansējums!D76="","",Finansējums!D76)</f>
        <v/>
      </c>
      <c r="E83" s="121"/>
      <c r="F83" s="128" t="str">
        <f>IF(Finansējums!F76="","",Finansējums!F76)</f>
        <v/>
      </c>
      <c r="G83" s="128" t="str">
        <f>IF(Finansējums!G76="","",Finansējums!G76)</f>
        <v/>
      </c>
      <c r="H83" s="128" t="str">
        <f>IF(Finansējums!H76="","",Finansējums!H76)</f>
        <v/>
      </c>
      <c r="I83" s="128" t="str">
        <f>IF(Finansējums!I76="","",Finansējums!I76)</f>
        <v/>
      </c>
      <c r="J83" s="129" t="str">
        <f>IF(Finansējums!J76="","",Finansējums!J76)</f>
        <v/>
      </c>
      <c r="K83" s="83"/>
      <c r="L83" s="128" t="str">
        <f>IF(Finansējums!M76="","",Finansējums!M76)</f>
        <v/>
      </c>
      <c r="M83" s="128" t="str">
        <f>IF(Tāme!K95="","",Tāme!K95)</f>
        <v/>
      </c>
      <c r="N83" s="125" t="str">
        <f>IF('Atbalsta noteikšana'!O90="","",'Atbalsta noteikšana'!O90)</f>
        <v/>
      </c>
      <c r="O83" s="255"/>
      <c r="P83" s="255"/>
      <c r="Q83" s="117" t="str">
        <f>IF(Finansējums!P76="","",Finansējums!P76)</f>
        <v/>
      </c>
      <c r="R83" s="117">
        <f>IF(Finansējums!Q76="","",Finansējums!Q76)</f>
        <v>0</v>
      </c>
      <c r="S83" s="125" t="str">
        <f>IF(Finansējums!R76="","",Finansējums!R76)</f>
        <v/>
      </c>
      <c r="T83" s="121"/>
      <c r="U83" s="128" t="str">
        <f>IF(Finansējums!T76="","",Finansējums!T76)</f>
        <v/>
      </c>
      <c r="V83" s="128" t="str">
        <f>IF(Finansējums!U76="","",Finansējums!U76)</f>
        <v/>
      </c>
      <c r="W83" s="128" t="str">
        <f>IF(Finansējums!V76="","",Finansējums!V76)</f>
        <v/>
      </c>
      <c r="X83" s="128" t="str">
        <f>IF(Finansējums!W76="","",Finansējums!W76)</f>
        <v/>
      </c>
      <c r="Y83" s="129" t="str">
        <f>IF(Finansējums!X76="","",Finansējums!X76)</f>
        <v/>
      </c>
      <c r="Z83" s="83"/>
      <c r="AA83" s="128" t="str">
        <f>IF(Finansējums!AA76="","",Finansējums!AA76)</f>
        <v/>
      </c>
      <c r="AB83" s="128" t="str">
        <f>IF(Tāme!Y95="","",Tāme!Y95)</f>
        <v/>
      </c>
      <c r="AC83" s="125" t="str">
        <f>IF('Atbalsta noteikšana'!AC90="","",'Atbalsta noteikšana'!AC90)</f>
        <v/>
      </c>
    </row>
    <row r="84" spans="2:29" ht="45.75" customHeight="1" collapsed="1" thickBot="1" x14ac:dyDescent="0.3">
      <c r="B84" s="365" t="str">
        <f>'Atbalsta noteikšana'!B91</f>
        <v>VI.CITU ATJAUNOJAMO ENERGORESURSU TEHNOLOĢIJU IEGĀDE UN UZSTĀDĪŠANA, AR UZSTĀDĪŠANU SAISTĪTĀS BŪVNIECĪBAS IZMAKSAS, tajā skaitā autoruzraudzība un būvuzraudzība</v>
      </c>
      <c r="C84" s="365"/>
      <c r="D84" s="75">
        <f>SUM(D86:D97)</f>
        <v>0</v>
      </c>
      <c r="E84" s="121"/>
      <c r="F84" s="75">
        <f>SUM(F86:F97)</f>
        <v>0</v>
      </c>
      <c r="G84" s="75">
        <f>SUM(G86:G97)</f>
        <v>0</v>
      </c>
      <c r="H84" s="75">
        <f>SUM(H86:H97)</f>
        <v>0</v>
      </c>
      <c r="I84" s="76">
        <f>SUM(I86:I97)</f>
        <v>0</v>
      </c>
      <c r="J84" s="77">
        <f>SUM(J86:J97)</f>
        <v>0</v>
      </c>
      <c r="K84" s="83"/>
      <c r="L84" s="75">
        <f>SUM(L86:L97)</f>
        <v>0</v>
      </c>
      <c r="M84" s="75">
        <f>SUM(M86:M97)</f>
        <v>0</v>
      </c>
      <c r="N84" s="75">
        <f>SUM(N86:N97)</f>
        <v>0</v>
      </c>
      <c r="O84" s="253"/>
      <c r="P84" s="253"/>
      <c r="Q84" s="365">
        <f>'Atbalsta noteikšana'!P91</f>
        <v>0</v>
      </c>
      <c r="R84" s="365"/>
      <c r="S84" s="75">
        <f>SUM(S86:S97)</f>
        <v>0</v>
      </c>
      <c r="T84" s="121"/>
      <c r="U84" s="75">
        <f>SUM(U86:U97)</f>
        <v>0</v>
      </c>
      <c r="V84" s="75">
        <f>SUM(V86:V97)</f>
        <v>0</v>
      </c>
      <c r="W84" s="75">
        <f>SUM(W86:W97)</f>
        <v>0</v>
      </c>
      <c r="X84" s="76">
        <f>SUM(X86:X97)</f>
        <v>0</v>
      </c>
      <c r="Y84" s="77">
        <f>SUM(Y86:Y97)</f>
        <v>0</v>
      </c>
      <c r="Z84" s="83"/>
      <c r="AA84" s="75">
        <f>SUM(AA86:AA97)</f>
        <v>0</v>
      </c>
      <c r="AB84" s="75">
        <f>SUM(AB86:AB97)</f>
        <v>0</v>
      </c>
      <c r="AC84" s="75">
        <f>SUM(AC86:AC97)</f>
        <v>0</v>
      </c>
    </row>
    <row r="85" spans="2:29" ht="15" hidden="1" customHeight="1" outlineLevel="1" x14ac:dyDescent="0.25">
      <c r="B85" s="369" t="s">
        <v>66</v>
      </c>
      <c r="C85" s="370"/>
      <c r="D85" s="79"/>
      <c r="E85" s="121"/>
      <c r="F85" s="80">
        <f>SUM(G85:J85)</f>
        <v>0</v>
      </c>
      <c r="G85" s="80" t="str">
        <f>IFERROR(G84/$F$84,"-")</f>
        <v>-</v>
      </c>
      <c r="H85" s="80" t="str">
        <f>IFERROR(H84/$F$84,"-")</f>
        <v>-</v>
      </c>
      <c r="I85" s="81" t="str">
        <f>IFERROR(I84/$F$84,"-")</f>
        <v>-</v>
      </c>
      <c r="J85" s="82" t="str">
        <f>IFERROR(J84/$F$84,"-")</f>
        <v>-</v>
      </c>
      <c r="K85" s="83"/>
      <c r="L85" s="80"/>
      <c r="M85" s="80"/>
      <c r="N85" s="80"/>
      <c r="O85" s="254"/>
      <c r="P85" s="254"/>
      <c r="Q85" s="369" t="s">
        <v>66</v>
      </c>
      <c r="R85" s="370"/>
      <c r="S85" s="79"/>
      <c r="T85" s="121"/>
      <c r="U85" s="80">
        <f>SUM(V85:Y85)</f>
        <v>0</v>
      </c>
      <c r="V85" s="80" t="str">
        <f>IFERROR(V84/$F$84,"-")</f>
        <v>-</v>
      </c>
      <c r="W85" s="80" t="str">
        <f>IFERROR(W84/$F$84,"-")</f>
        <v>-</v>
      </c>
      <c r="X85" s="81" t="str">
        <f>IFERROR(X84/$F$84,"-")</f>
        <v>-</v>
      </c>
      <c r="Y85" s="82" t="str">
        <f>IFERROR(Y84/$F$84,"-")</f>
        <v>-</v>
      </c>
      <c r="Z85" s="83"/>
      <c r="AA85" s="80"/>
      <c r="AB85" s="80"/>
      <c r="AC85" s="80"/>
    </row>
    <row r="86" spans="2:29" ht="15" hidden="1" customHeight="1" outlineLevel="1" x14ac:dyDescent="0.25">
      <c r="B86" s="117" t="str">
        <f>IF(Finansējums!B78="","",Finansējums!B78)</f>
        <v/>
      </c>
      <c r="C86" s="117" t="str">
        <f>IF(Finansējums!C78="","",Finansējums!C78)</f>
        <v/>
      </c>
      <c r="D86" s="122" t="str">
        <f>IF(Finansējums!D78="","",Finansējums!D78)</f>
        <v/>
      </c>
      <c r="E86" s="121"/>
      <c r="F86" s="128" t="str">
        <f>IF(Finansējums!F78="","",Finansējums!F78)</f>
        <v/>
      </c>
      <c r="G86" s="128" t="str">
        <f>IF(Finansējums!G78="","",Finansējums!G78)</f>
        <v/>
      </c>
      <c r="H86" s="128" t="str">
        <f>IF(Finansējums!H78="","",Finansējums!H78)</f>
        <v/>
      </c>
      <c r="I86" s="128" t="str">
        <f>IF(Finansējums!I78="","",Finansējums!I78)</f>
        <v/>
      </c>
      <c r="J86" s="129" t="str">
        <f>IF(Finansējums!J78="","",Finansējums!J78)</f>
        <v/>
      </c>
      <c r="K86" s="83"/>
      <c r="L86" s="128" t="str">
        <f>IF(Finansējums!M78="","",Finansējums!M78)</f>
        <v/>
      </c>
      <c r="M86" s="128" t="str">
        <f>IF(Tāme!K102="","",Tāme!K102)</f>
        <v/>
      </c>
      <c r="N86" s="125" t="str">
        <f>IF('Atbalsta noteikšana'!O92="","",'Atbalsta noteikšana'!O92)</f>
        <v/>
      </c>
      <c r="O86" s="255"/>
      <c r="P86" s="255"/>
      <c r="Q86" s="117" t="str">
        <f>IF(Finansējums!P78="","",Finansējums!P78)</f>
        <v/>
      </c>
      <c r="R86" s="117">
        <f>IF(Finansējums!Q78="","",Finansējums!Q78)</f>
        <v>0</v>
      </c>
      <c r="S86" s="122" t="str">
        <f>IF(Finansējums!R78="","",Finansējums!R78)</f>
        <v/>
      </c>
      <c r="T86" s="121"/>
      <c r="U86" s="128" t="str">
        <f>IF(Finansējums!T78="","",Finansējums!T78)</f>
        <v/>
      </c>
      <c r="V86" s="128" t="str">
        <f>IF(Finansējums!U78="","",Finansējums!U78)</f>
        <v/>
      </c>
      <c r="W86" s="128" t="str">
        <f>IF(Finansējums!V78="","",Finansējums!V78)</f>
        <v/>
      </c>
      <c r="X86" s="128" t="str">
        <f>IF(Finansējums!W78="","",Finansējums!W78)</f>
        <v/>
      </c>
      <c r="Y86" s="129" t="str">
        <f>IF(Finansējums!X78="","",Finansējums!X78)</f>
        <v/>
      </c>
      <c r="Z86" s="83"/>
      <c r="AA86" s="128" t="str">
        <f>IF(Finansējums!AA78="","",Finansējums!AA78)</f>
        <v/>
      </c>
      <c r="AB86" s="128" t="str">
        <f>IF(Tāme!Y102="","",Tāme!Y102)</f>
        <v/>
      </c>
      <c r="AC86" s="125" t="str">
        <f>IF('Atbalsta noteikšana'!AC92="","",'Atbalsta noteikšana'!AC92)</f>
        <v/>
      </c>
    </row>
    <row r="87" spans="2:29" ht="15" hidden="1" customHeight="1" outlineLevel="1" x14ac:dyDescent="0.25">
      <c r="B87" s="117" t="str">
        <f>IF(Finansējums!B79="","",Finansējums!B79)</f>
        <v/>
      </c>
      <c r="C87" s="117" t="str">
        <f>IF(Finansējums!C79="","",Finansējums!C79)</f>
        <v/>
      </c>
      <c r="D87" s="125" t="str">
        <f>IF(Finansējums!D79="","",Finansējums!D79)</f>
        <v/>
      </c>
      <c r="E87" s="121"/>
      <c r="F87" s="128" t="str">
        <f>IF(Finansējums!F79="","",Finansējums!F79)</f>
        <v/>
      </c>
      <c r="G87" s="128" t="str">
        <f>IF(Finansējums!G79="","",Finansējums!G79)</f>
        <v/>
      </c>
      <c r="H87" s="128" t="str">
        <f>IF(Finansējums!H79="","",Finansējums!H79)</f>
        <v/>
      </c>
      <c r="I87" s="128" t="str">
        <f>IF(Finansējums!I79="","",Finansējums!I79)</f>
        <v/>
      </c>
      <c r="J87" s="129" t="str">
        <f>IF(Finansējums!J79="","",Finansējums!J79)</f>
        <v/>
      </c>
      <c r="K87" s="83"/>
      <c r="L87" s="128" t="str">
        <f>IF(Finansējums!M79="","",Finansējums!M79)</f>
        <v/>
      </c>
      <c r="M87" s="128" t="str">
        <f>IF(Tāme!K103="","",Tāme!K103)</f>
        <v/>
      </c>
      <c r="N87" s="125" t="str">
        <f>IF('Atbalsta noteikšana'!O93="","",'Atbalsta noteikšana'!O93)</f>
        <v/>
      </c>
      <c r="O87" s="255"/>
      <c r="P87" s="255"/>
      <c r="Q87" s="117" t="str">
        <f>IF(Finansējums!P79="","",Finansējums!P79)</f>
        <v/>
      </c>
      <c r="R87" s="117">
        <f>IF(Finansējums!Q79="","",Finansējums!Q79)</f>
        <v>0</v>
      </c>
      <c r="S87" s="125" t="str">
        <f>IF(Finansējums!R79="","",Finansējums!R79)</f>
        <v/>
      </c>
      <c r="T87" s="121"/>
      <c r="U87" s="128" t="str">
        <f>IF(Finansējums!T79="","",Finansējums!T79)</f>
        <v/>
      </c>
      <c r="V87" s="128" t="str">
        <f>IF(Finansējums!U79="","",Finansējums!U79)</f>
        <v/>
      </c>
      <c r="W87" s="128" t="str">
        <f>IF(Finansējums!V79="","",Finansējums!V79)</f>
        <v/>
      </c>
      <c r="X87" s="128" t="str">
        <f>IF(Finansējums!W79="","",Finansējums!W79)</f>
        <v/>
      </c>
      <c r="Y87" s="129" t="str">
        <f>IF(Finansējums!X79="","",Finansējums!X79)</f>
        <v/>
      </c>
      <c r="Z87" s="83"/>
      <c r="AA87" s="128" t="str">
        <f>IF(Finansējums!AA79="","",Finansējums!AA79)</f>
        <v/>
      </c>
      <c r="AB87" s="128" t="str">
        <f>IF(Tāme!Y103="","",Tāme!Y103)</f>
        <v/>
      </c>
      <c r="AC87" s="125" t="str">
        <f>IF('Atbalsta noteikšana'!AC93="","",'Atbalsta noteikšana'!AC93)</f>
        <v/>
      </c>
    </row>
    <row r="88" spans="2:29" ht="15" hidden="1" customHeight="1" outlineLevel="1" x14ac:dyDescent="0.25">
      <c r="B88" s="117" t="str">
        <f>IF(Finansējums!B80="","",Finansējums!B80)</f>
        <v/>
      </c>
      <c r="C88" s="117" t="str">
        <f>IF(Finansējums!C80="","",Finansējums!C80)</f>
        <v/>
      </c>
      <c r="D88" s="125" t="str">
        <f>IF(Finansējums!D80="","",Finansējums!D80)</f>
        <v/>
      </c>
      <c r="E88" s="121"/>
      <c r="F88" s="128" t="str">
        <f>IF(Finansējums!F80="","",Finansējums!F80)</f>
        <v/>
      </c>
      <c r="G88" s="128" t="str">
        <f>IF(Finansējums!G80="","",Finansējums!G80)</f>
        <v/>
      </c>
      <c r="H88" s="128" t="str">
        <f>IF(Finansējums!H80="","",Finansējums!H80)</f>
        <v/>
      </c>
      <c r="I88" s="128" t="str">
        <f>IF(Finansējums!I80="","",Finansējums!I80)</f>
        <v/>
      </c>
      <c r="J88" s="129" t="str">
        <f>IF(Finansējums!J80="","",Finansējums!J80)</f>
        <v/>
      </c>
      <c r="K88" s="83"/>
      <c r="L88" s="128" t="str">
        <f>IF(Finansējums!M80="","",Finansējums!M80)</f>
        <v/>
      </c>
      <c r="M88" s="128" t="str">
        <f>IF(Tāme!K104="","",Tāme!K104)</f>
        <v/>
      </c>
      <c r="N88" s="125" t="str">
        <f>IF('Atbalsta noteikšana'!O94="","",'Atbalsta noteikšana'!O94)</f>
        <v/>
      </c>
      <c r="O88" s="255"/>
      <c r="P88" s="255"/>
      <c r="Q88" s="117" t="str">
        <f>IF(Finansējums!P80="","",Finansējums!P80)</f>
        <v/>
      </c>
      <c r="R88" s="117">
        <f>IF(Finansējums!Q80="","",Finansējums!Q80)</f>
        <v>0</v>
      </c>
      <c r="S88" s="125" t="str">
        <f>IF(Finansējums!R80="","",Finansējums!R80)</f>
        <v/>
      </c>
      <c r="T88" s="121"/>
      <c r="U88" s="128" t="str">
        <f>IF(Finansējums!T80="","",Finansējums!T80)</f>
        <v/>
      </c>
      <c r="V88" s="128" t="str">
        <f>IF(Finansējums!U80="","",Finansējums!U80)</f>
        <v/>
      </c>
      <c r="W88" s="128" t="str">
        <f>IF(Finansējums!V80="","",Finansējums!V80)</f>
        <v/>
      </c>
      <c r="X88" s="128" t="str">
        <f>IF(Finansējums!W80="","",Finansējums!W80)</f>
        <v/>
      </c>
      <c r="Y88" s="129" t="str">
        <f>IF(Finansējums!X80="","",Finansējums!X80)</f>
        <v/>
      </c>
      <c r="Z88" s="83"/>
      <c r="AA88" s="128" t="str">
        <f>IF(Finansējums!AA80="","",Finansējums!AA80)</f>
        <v/>
      </c>
      <c r="AB88" s="128" t="str">
        <f>IF(Tāme!Y104="","",Tāme!Y104)</f>
        <v/>
      </c>
      <c r="AC88" s="125" t="str">
        <f>IF('Atbalsta noteikšana'!AC94="","",'Atbalsta noteikšana'!AC94)</f>
        <v/>
      </c>
    </row>
    <row r="89" spans="2:29" ht="15" hidden="1" customHeight="1" outlineLevel="1" x14ac:dyDescent="0.25">
      <c r="B89" s="117" t="str">
        <f>IF(Finansējums!B81="","",Finansējums!B81)</f>
        <v/>
      </c>
      <c r="C89" s="117" t="str">
        <f>IF(Finansējums!C81="","",Finansējums!C81)</f>
        <v/>
      </c>
      <c r="D89" s="125" t="str">
        <f>IF(Finansējums!D81="","",Finansējums!D81)</f>
        <v/>
      </c>
      <c r="E89" s="121"/>
      <c r="F89" s="128" t="str">
        <f>IF(Finansējums!F81="","",Finansējums!F81)</f>
        <v/>
      </c>
      <c r="G89" s="128" t="str">
        <f>IF(Finansējums!G81="","",Finansējums!G81)</f>
        <v/>
      </c>
      <c r="H89" s="128" t="str">
        <f>IF(Finansējums!H81="","",Finansējums!H81)</f>
        <v/>
      </c>
      <c r="I89" s="128" t="str">
        <f>IF(Finansējums!I81="","",Finansējums!I81)</f>
        <v/>
      </c>
      <c r="J89" s="129" t="str">
        <f>IF(Finansējums!J81="","",Finansējums!J81)</f>
        <v/>
      </c>
      <c r="K89" s="83"/>
      <c r="L89" s="128" t="str">
        <f>IF(Finansējums!M81="","",Finansējums!M81)</f>
        <v/>
      </c>
      <c r="M89" s="128" t="str">
        <f>IF(Tāme!K105="","",Tāme!K105)</f>
        <v/>
      </c>
      <c r="N89" s="125" t="str">
        <f>IF('Atbalsta noteikšana'!O95="","",'Atbalsta noteikšana'!O95)</f>
        <v/>
      </c>
      <c r="O89" s="255"/>
      <c r="P89" s="255"/>
      <c r="Q89" s="117" t="str">
        <f>IF(Finansējums!P81="","",Finansējums!P81)</f>
        <v/>
      </c>
      <c r="R89" s="117">
        <f>IF(Finansējums!Q81="","",Finansējums!Q81)</f>
        <v>0</v>
      </c>
      <c r="S89" s="125" t="str">
        <f>IF(Finansējums!R81="","",Finansējums!R81)</f>
        <v/>
      </c>
      <c r="T89" s="121"/>
      <c r="U89" s="128" t="str">
        <f>IF(Finansējums!T81="","",Finansējums!T81)</f>
        <v/>
      </c>
      <c r="V89" s="128" t="str">
        <f>IF(Finansējums!U81="","",Finansējums!U81)</f>
        <v/>
      </c>
      <c r="W89" s="128" t="str">
        <f>IF(Finansējums!V81="","",Finansējums!V81)</f>
        <v/>
      </c>
      <c r="X89" s="128" t="str">
        <f>IF(Finansējums!W81="","",Finansējums!W81)</f>
        <v/>
      </c>
      <c r="Y89" s="129" t="str">
        <f>IF(Finansējums!X81="","",Finansējums!X81)</f>
        <v/>
      </c>
      <c r="Z89" s="83"/>
      <c r="AA89" s="128" t="str">
        <f>IF(Finansējums!AA81="","",Finansējums!AA81)</f>
        <v/>
      </c>
      <c r="AB89" s="128" t="str">
        <f>IF(Tāme!Y105="","",Tāme!Y105)</f>
        <v/>
      </c>
      <c r="AC89" s="125" t="str">
        <f>IF('Atbalsta noteikšana'!AC95="","",'Atbalsta noteikšana'!AC95)</f>
        <v/>
      </c>
    </row>
    <row r="90" spans="2:29" ht="15" hidden="1" customHeight="1" outlineLevel="1" x14ac:dyDescent="0.25">
      <c r="B90" s="117" t="str">
        <f>IF(Finansējums!B82="","",Finansējums!B82)</f>
        <v/>
      </c>
      <c r="C90" s="117" t="str">
        <f>IF(Finansējums!C82="","",Finansējums!C82)</f>
        <v/>
      </c>
      <c r="D90" s="125" t="str">
        <f>IF(Finansējums!D82="","",Finansējums!D82)</f>
        <v/>
      </c>
      <c r="E90" s="121"/>
      <c r="F90" s="128" t="str">
        <f>IF(Finansējums!F82="","",Finansējums!F82)</f>
        <v/>
      </c>
      <c r="G90" s="128" t="str">
        <f>IF(Finansējums!G82="","",Finansējums!G82)</f>
        <v/>
      </c>
      <c r="H90" s="128" t="str">
        <f>IF(Finansējums!H82="","",Finansējums!H82)</f>
        <v/>
      </c>
      <c r="I90" s="128" t="str">
        <f>IF(Finansējums!I82="","",Finansējums!I82)</f>
        <v/>
      </c>
      <c r="J90" s="129" t="str">
        <f>IF(Finansējums!J82="","",Finansējums!J82)</f>
        <v/>
      </c>
      <c r="K90" s="83"/>
      <c r="L90" s="128" t="str">
        <f>IF(Finansējums!M82="","",Finansējums!M82)</f>
        <v/>
      </c>
      <c r="M90" s="128" t="str">
        <f>IF(Tāme!K106="","",Tāme!K106)</f>
        <v/>
      </c>
      <c r="N90" s="125" t="str">
        <f>IF('Atbalsta noteikšana'!O96="","",'Atbalsta noteikšana'!O96)</f>
        <v/>
      </c>
      <c r="O90" s="255"/>
      <c r="P90" s="255"/>
      <c r="Q90" s="117" t="str">
        <f>IF(Finansējums!P82="","",Finansējums!P82)</f>
        <v/>
      </c>
      <c r="R90" s="117">
        <f>IF(Finansējums!Q82="","",Finansējums!Q82)</f>
        <v>0</v>
      </c>
      <c r="S90" s="125" t="str">
        <f>IF(Finansējums!R82="","",Finansējums!R82)</f>
        <v/>
      </c>
      <c r="T90" s="121"/>
      <c r="U90" s="128" t="str">
        <f>IF(Finansējums!T82="","",Finansējums!T82)</f>
        <v/>
      </c>
      <c r="V90" s="128" t="str">
        <f>IF(Finansējums!U82="","",Finansējums!U82)</f>
        <v/>
      </c>
      <c r="W90" s="128" t="str">
        <f>IF(Finansējums!V82="","",Finansējums!V82)</f>
        <v/>
      </c>
      <c r="X90" s="128" t="str">
        <f>IF(Finansējums!W82="","",Finansējums!W82)</f>
        <v/>
      </c>
      <c r="Y90" s="129" t="str">
        <f>IF(Finansējums!X82="","",Finansējums!X82)</f>
        <v/>
      </c>
      <c r="Z90" s="83"/>
      <c r="AA90" s="128" t="str">
        <f>IF(Finansējums!AA82="","",Finansējums!AA82)</f>
        <v/>
      </c>
      <c r="AB90" s="128" t="str">
        <f>IF(Tāme!Y106="","",Tāme!Y106)</f>
        <v/>
      </c>
      <c r="AC90" s="125" t="str">
        <f>IF('Atbalsta noteikšana'!AC96="","",'Atbalsta noteikšana'!AC96)</f>
        <v/>
      </c>
    </row>
    <row r="91" spans="2:29" ht="15" hidden="1" customHeight="1" outlineLevel="1" x14ac:dyDescent="0.25">
      <c r="B91" s="117" t="str">
        <f>IF(Finansējums!B83="","",Finansējums!B83)</f>
        <v/>
      </c>
      <c r="C91" s="117" t="str">
        <f>IF(Finansējums!C83="","",Finansējums!C83)</f>
        <v/>
      </c>
      <c r="D91" s="125" t="str">
        <f>IF(Finansējums!D83="","",Finansējums!D83)</f>
        <v/>
      </c>
      <c r="E91" s="121"/>
      <c r="F91" s="128" t="str">
        <f>IF(Finansējums!F83="","",Finansējums!F83)</f>
        <v/>
      </c>
      <c r="G91" s="128" t="str">
        <f>IF(Finansējums!G83="","",Finansējums!G83)</f>
        <v/>
      </c>
      <c r="H91" s="128" t="str">
        <f>IF(Finansējums!H83="","",Finansējums!H83)</f>
        <v/>
      </c>
      <c r="I91" s="128" t="str">
        <f>IF(Finansējums!I83="","",Finansējums!I83)</f>
        <v/>
      </c>
      <c r="J91" s="129" t="str">
        <f>IF(Finansējums!J83="","",Finansējums!J83)</f>
        <v/>
      </c>
      <c r="K91" s="83"/>
      <c r="L91" s="128" t="str">
        <f>IF(Finansējums!M83="","",Finansējums!M83)</f>
        <v/>
      </c>
      <c r="M91" s="128" t="str">
        <f>IF(Tāme!K107="","",Tāme!K107)</f>
        <v/>
      </c>
      <c r="N91" s="125" t="str">
        <f>IF('Atbalsta noteikšana'!O97="","",'Atbalsta noteikšana'!O97)</f>
        <v/>
      </c>
      <c r="O91" s="255"/>
      <c r="P91" s="255"/>
      <c r="Q91" s="117" t="str">
        <f>IF(Finansējums!P83="","",Finansējums!P83)</f>
        <v/>
      </c>
      <c r="R91" s="117">
        <f>IF(Finansējums!Q83="","",Finansējums!Q83)</f>
        <v>0</v>
      </c>
      <c r="S91" s="125" t="str">
        <f>IF(Finansējums!R83="","",Finansējums!R83)</f>
        <v/>
      </c>
      <c r="T91" s="121"/>
      <c r="U91" s="128" t="str">
        <f>IF(Finansējums!T83="","",Finansējums!T83)</f>
        <v/>
      </c>
      <c r="V91" s="128" t="str">
        <f>IF(Finansējums!U83="","",Finansējums!U83)</f>
        <v/>
      </c>
      <c r="W91" s="128" t="str">
        <f>IF(Finansējums!V83="","",Finansējums!V83)</f>
        <v/>
      </c>
      <c r="X91" s="128" t="str">
        <f>IF(Finansējums!W83="","",Finansējums!W83)</f>
        <v/>
      </c>
      <c r="Y91" s="129" t="str">
        <f>IF(Finansējums!X83="","",Finansējums!X83)</f>
        <v/>
      </c>
      <c r="Z91" s="83"/>
      <c r="AA91" s="128" t="str">
        <f>IF(Finansējums!AA83="","",Finansējums!AA83)</f>
        <v/>
      </c>
      <c r="AB91" s="128" t="str">
        <f>IF(Tāme!Y107="","",Tāme!Y107)</f>
        <v/>
      </c>
      <c r="AC91" s="125" t="str">
        <f>IF('Atbalsta noteikšana'!AC97="","",'Atbalsta noteikšana'!AC97)</f>
        <v/>
      </c>
    </row>
    <row r="92" spans="2:29" ht="15" hidden="1" customHeight="1" outlineLevel="1" x14ac:dyDescent="0.25">
      <c r="B92" s="117" t="str">
        <f>IF(Finansējums!B84="","",Finansējums!B84)</f>
        <v/>
      </c>
      <c r="C92" s="117" t="str">
        <f>IF(Finansējums!C84="","",Finansējums!C84)</f>
        <v/>
      </c>
      <c r="D92" s="125" t="str">
        <f>IF(Finansējums!D84="","",Finansējums!D84)</f>
        <v/>
      </c>
      <c r="E92" s="121"/>
      <c r="F92" s="128" t="str">
        <f>IF(Finansējums!F84="","",Finansējums!F84)</f>
        <v/>
      </c>
      <c r="G92" s="128" t="str">
        <f>IF(Finansējums!G84="","",Finansējums!G84)</f>
        <v/>
      </c>
      <c r="H92" s="128" t="str">
        <f>IF(Finansējums!H84="","",Finansējums!H84)</f>
        <v/>
      </c>
      <c r="I92" s="128" t="str">
        <f>IF(Finansējums!I84="","",Finansējums!I84)</f>
        <v/>
      </c>
      <c r="J92" s="129" t="str">
        <f>IF(Finansējums!J84="","",Finansējums!J84)</f>
        <v/>
      </c>
      <c r="K92" s="83"/>
      <c r="L92" s="128" t="str">
        <f>IF(Finansējums!M84="","",Finansējums!M84)</f>
        <v/>
      </c>
      <c r="M92" s="128" t="str">
        <f>IF(Tāme!K108="","",Tāme!K108)</f>
        <v/>
      </c>
      <c r="N92" s="125" t="str">
        <f>IF('Atbalsta noteikšana'!O98="","",'Atbalsta noteikšana'!O98)</f>
        <v/>
      </c>
      <c r="O92" s="255"/>
      <c r="P92" s="255"/>
      <c r="Q92" s="117" t="str">
        <f>IF(Finansējums!P84="","",Finansējums!P84)</f>
        <v/>
      </c>
      <c r="R92" s="117">
        <f>IF(Finansējums!Q84="","",Finansējums!Q84)</f>
        <v>0</v>
      </c>
      <c r="S92" s="125" t="str">
        <f>IF(Finansējums!R84="","",Finansējums!R84)</f>
        <v/>
      </c>
      <c r="T92" s="121"/>
      <c r="U92" s="128" t="str">
        <f>IF(Finansējums!T84="","",Finansējums!T84)</f>
        <v/>
      </c>
      <c r="V92" s="128" t="str">
        <f>IF(Finansējums!U84="","",Finansējums!U84)</f>
        <v/>
      </c>
      <c r="W92" s="128" t="str">
        <f>IF(Finansējums!V84="","",Finansējums!V84)</f>
        <v/>
      </c>
      <c r="X92" s="128" t="str">
        <f>IF(Finansējums!W84="","",Finansējums!W84)</f>
        <v/>
      </c>
      <c r="Y92" s="129" t="str">
        <f>IF(Finansējums!X84="","",Finansējums!X84)</f>
        <v/>
      </c>
      <c r="Z92" s="83"/>
      <c r="AA92" s="128" t="str">
        <f>IF(Finansējums!AA84="","",Finansējums!AA84)</f>
        <v/>
      </c>
      <c r="AB92" s="128" t="str">
        <f>IF(Tāme!Y108="","",Tāme!Y108)</f>
        <v/>
      </c>
      <c r="AC92" s="125" t="str">
        <f>IF('Atbalsta noteikšana'!AC98="","",'Atbalsta noteikšana'!AC98)</f>
        <v/>
      </c>
    </row>
    <row r="93" spans="2:29" ht="15" hidden="1" customHeight="1" outlineLevel="1" x14ac:dyDescent="0.25">
      <c r="B93" s="117" t="str">
        <f>IF(Finansējums!B85="","",Finansējums!B85)</f>
        <v/>
      </c>
      <c r="C93" s="117" t="str">
        <f>IF(Finansējums!C85="","",Finansējums!C85)</f>
        <v/>
      </c>
      <c r="D93" s="125" t="str">
        <f>IF(Finansējums!D85="","",Finansējums!D85)</f>
        <v/>
      </c>
      <c r="E93" s="121"/>
      <c r="F93" s="128" t="str">
        <f>IF(Finansējums!F85="","",Finansējums!F85)</f>
        <v/>
      </c>
      <c r="G93" s="128" t="str">
        <f>IF(Finansējums!G85="","",Finansējums!G85)</f>
        <v/>
      </c>
      <c r="H93" s="128" t="str">
        <f>IF(Finansējums!H85="","",Finansējums!H85)</f>
        <v/>
      </c>
      <c r="I93" s="128" t="str">
        <f>IF(Finansējums!I85="","",Finansējums!I85)</f>
        <v/>
      </c>
      <c r="J93" s="129" t="str">
        <f>IF(Finansējums!J85="","",Finansējums!J85)</f>
        <v/>
      </c>
      <c r="K93" s="83"/>
      <c r="L93" s="128" t="str">
        <f>IF(Finansējums!M85="","",Finansējums!M85)</f>
        <v/>
      </c>
      <c r="M93" s="128" t="str">
        <f>IF(Tāme!K109="","",Tāme!K109)</f>
        <v/>
      </c>
      <c r="N93" s="125" t="str">
        <f>IF('Atbalsta noteikšana'!O99="","",'Atbalsta noteikšana'!O99)</f>
        <v/>
      </c>
      <c r="O93" s="255"/>
      <c r="P93" s="255"/>
      <c r="Q93" s="117" t="str">
        <f>IF(Finansējums!P85="","",Finansējums!P85)</f>
        <v/>
      </c>
      <c r="R93" s="117">
        <f>IF(Finansējums!Q85="","",Finansējums!Q85)</f>
        <v>0</v>
      </c>
      <c r="S93" s="125" t="str">
        <f>IF(Finansējums!R85="","",Finansējums!R85)</f>
        <v/>
      </c>
      <c r="T93" s="121"/>
      <c r="U93" s="128" t="str">
        <f>IF(Finansējums!T85="","",Finansējums!T85)</f>
        <v/>
      </c>
      <c r="V93" s="128" t="str">
        <f>IF(Finansējums!U85="","",Finansējums!U85)</f>
        <v/>
      </c>
      <c r="W93" s="128" t="str">
        <f>IF(Finansējums!V85="","",Finansējums!V85)</f>
        <v/>
      </c>
      <c r="X93" s="128" t="str">
        <f>IF(Finansējums!W85="","",Finansējums!W85)</f>
        <v/>
      </c>
      <c r="Y93" s="129" t="str">
        <f>IF(Finansējums!X85="","",Finansējums!X85)</f>
        <v/>
      </c>
      <c r="Z93" s="83"/>
      <c r="AA93" s="128" t="str">
        <f>IF(Finansējums!AA85="","",Finansējums!AA85)</f>
        <v/>
      </c>
      <c r="AB93" s="128" t="str">
        <f>IF(Tāme!Y109="","",Tāme!Y109)</f>
        <v/>
      </c>
      <c r="AC93" s="125" t="str">
        <f>IF('Atbalsta noteikšana'!AC99="","",'Atbalsta noteikšana'!AC99)</f>
        <v/>
      </c>
    </row>
    <row r="94" spans="2:29" ht="15" hidden="1" customHeight="1" outlineLevel="1" x14ac:dyDescent="0.25">
      <c r="B94" s="117" t="str">
        <f>IF(Finansējums!B86="","",Finansējums!B86)</f>
        <v/>
      </c>
      <c r="C94" s="117" t="str">
        <f>IF(Finansējums!C86="","",Finansējums!C86)</f>
        <v/>
      </c>
      <c r="D94" s="125" t="str">
        <f>IF(Finansējums!D86="","",Finansējums!D86)</f>
        <v/>
      </c>
      <c r="E94" s="121"/>
      <c r="F94" s="128" t="str">
        <f>IF(Finansējums!F86="","",Finansējums!F86)</f>
        <v/>
      </c>
      <c r="G94" s="128" t="str">
        <f>IF(Finansējums!G86="","",Finansējums!G86)</f>
        <v/>
      </c>
      <c r="H94" s="128" t="str">
        <f>IF(Finansējums!H86="","",Finansējums!H86)</f>
        <v/>
      </c>
      <c r="I94" s="128" t="str">
        <f>IF(Finansējums!I86="","",Finansējums!I86)</f>
        <v/>
      </c>
      <c r="J94" s="129" t="str">
        <f>IF(Finansējums!J86="","",Finansējums!J86)</f>
        <v/>
      </c>
      <c r="K94" s="83"/>
      <c r="L94" s="128" t="str">
        <f>IF(Finansējums!M86="","",Finansējums!M86)</f>
        <v/>
      </c>
      <c r="M94" s="128" t="str">
        <f>IF(Tāme!K110="","",Tāme!K110)</f>
        <v/>
      </c>
      <c r="N94" s="125" t="str">
        <f>IF('Atbalsta noteikšana'!O100="","",'Atbalsta noteikšana'!O100)</f>
        <v/>
      </c>
      <c r="O94" s="255"/>
      <c r="P94" s="255"/>
      <c r="Q94" s="117" t="str">
        <f>IF(Finansējums!P86="","",Finansējums!P86)</f>
        <v/>
      </c>
      <c r="R94" s="117">
        <f>IF(Finansējums!Q86="","",Finansējums!Q86)</f>
        <v>0</v>
      </c>
      <c r="S94" s="125" t="str">
        <f>IF(Finansējums!R86="","",Finansējums!R86)</f>
        <v/>
      </c>
      <c r="T94" s="121"/>
      <c r="U94" s="128" t="str">
        <f>IF(Finansējums!T86="","",Finansējums!T86)</f>
        <v/>
      </c>
      <c r="V94" s="128" t="str">
        <f>IF(Finansējums!U86="","",Finansējums!U86)</f>
        <v/>
      </c>
      <c r="W94" s="128" t="str">
        <f>IF(Finansējums!V86="","",Finansējums!V86)</f>
        <v/>
      </c>
      <c r="X94" s="128" t="str">
        <f>IF(Finansējums!W86="","",Finansējums!W86)</f>
        <v/>
      </c>
      <c r="Y94" s="129" t="str">
        <f>IF(Finansējums!X86="","",Finansējums!X86)</f>
        <v/>
      </c>
      <c r="Z94" s="83"/>
      <c r="AA94" s="128" t="str">
        <f>IF(Finansējums!AA86="","",Finansējums!AA86)</f>
        <v/>
      </c>
      <c r="AB94" s="128" t="str">
        <f>IF(Tāme!Y110="","",Tāme!Y110)</f>
        <v/>
      </c>
      <c r="AC94" s="125" t="str">
        <f>IF('Atbalsta noteikšana'!AC100="","",'Atbalsta noteikšana'!AC100)</f>
        <v/>
      </c>
    </row>
    <row r="95" spans="2:29" ht="15" hidden="1" customHeight="1" outlineLevel="1" x14ac:dyDescent="0.25">
      <c r="B95" s="117" t="str">
        <f>IF(Finansējums!B87="","",Finansējums!B87)</f>
        <v/>
      </c>
      <c r="C95" s="117" t="str">
        <f>IF(Finansējums!C87="","",Finansējums!C87)</f>
        <v/>
      </c>
      <c r="D95" s="125" t="str">
        <f>IF(Finansējums!D87="","",Finansējums!D87)</f>
        <v/>
      </c>
      <c r="E95" s="121"/>
      <c r="F95" s="128" t="str">
        <f>IF(Finansējums!F87="","",Finansējums!F87)</f>
        <v/>
      </c>
      <c r="G95" s="128" t="str">
        <f>IF(Finansējums!G87="","",Finansējums!G87)</f>
        <v/>
      </c>
      <c r="H95" s="128" t="str">
        <f>IF(Finansējums!H87="","",Finansējums!H87)</f>
        <v/>
      </c>
      <c r="I95" s="128" t="str">
        <f>IF(Finansējums!I87="","",Finansējums!I87)</f>
        <v/>
      </c>
      <c r="J95" s="129" t="str">
        <f>IF(Finansējums!J87="","",Finansējums!J87)</f>
        <v/>
      </c>
      <c r="K95" s="83"/>
      <c r="L95" s="128" t="str">
        <f>IF(Finansējums!M87="","",Finansējums!M87)</f>
        <v/>
      </c>
      <c r="M95" s="128" t="str">
        <f>IF(Tāme!K111="","",Tāme!K111)</f>
        <v/>
      </c>
      <c r="N95" s="125" t="str">
        <f>IF('Atbalsta noteikšana'!O101="","",'Atbalsta noteikšana'!O101)</f>
        <v/>
      </c>
      <c r="O95" s="255"/>
      <c r="P95" s="255"/>
      <c r="Q95" s="117" t="str">
        <f>IF(Finansējums!P87="","",Finansējums!P87)</f>
        <v/>
      </c>
      <c r="R95" s="117">
        <f>IF(Finansējums!Q87="","",Finansējums!Q87)</f>
        <v>0</v>
      </c>
      <c r="S95" s="125" t="str">
        <f>IF(Finansējums!R87="","",Finansējums!R87)</f>
        <v/>
      </c>
      <c r="T95" s="121"/>
      <c r="U95" s="128" t="str">
        <f>IF(Finansējums!T87="","",Finansējums!T87)</f>
        <v/>
      </c>
      <c r="V95" s="128" t="str">
        <f>IF(Finansējums!U87="","",Finansējums!U87)</f>
        <v/>
      </c>
      <c r="W95" s="128" t="str">
        <f>IF(Finansējums!V87="","",Finansējums!V87)</f>
        <v/>
      </c>
      <c r="X95" s="128" t="str">
        <f>IF(Finansējums!W87="","",Finansējums!W87)</f>
        <v/>
      </c>
      <c r="Y95" s="129" t="str">
        <f>IF(Finansējums!X87="","",Finansējums!X87)</f>
        <v/>
      </c>
      <c r="Z95" s="83"/>
      <c r="AA95" s="128" t="str">
        <f>IF(Finansējums!AA87="","",Finansējums!AA87)</f>
        <v/>
      </c>
      <c r="AB95" s="128" t="str">
        <f>IF(Tāme!Y111="","",Tāme!Y111)</f>
        <v/>
      </c>
      <c r="AC95" s="125" t="str">
        <f>IF('Atbalsta noteikšana'!AC101="","",'Atbalsta noteikšana'!AC101)</f>
        <v/>
      </c>
    </row>
    <row r="96" spans="2:29" ht="15" hidden="1" customHeight="1" outlineLevel="1" x14ac:dyDescent="0.25">
      <c r="B96" s="117" t="str">
        <f>IF(Finansējums!B88="","",Finansējums!B88)</f>
        <v/>
      </c>
      <c r="C96" s="117" t="str">
        <f>IF(Finansējums!C88="","",Finansējums!C88)</f>
        <v/>
      </c>
      <c r="D96" s="125" t="str">
        <f>IF(Finansējums!D88="","",Finansējums!D88)</f>
        <v/>
      </c>
      <c r="E96" s="121"/>
      <c r="F96" s="128" t="str">
        <f>IF(Finansējums!F88="","",Finansējums!F88)</f>
        <v/>
      </c>
      <c r="G96" s="128" t="str">
        <f>IF(Finansējums!G88="","",Finansējums!G88)</f>
        <v/>
      </c>
      <c r="H96" s="128" t="str">
        <f>IF(Finansējums!H88="","",Finansējums!H88)</f>
        <v/>
      </c>
      <c r="I96" s="128" t="str">
        <f>IF(Finansējums!I88="","",Finansējums!I88)</f>
        <v/>
      </c>
      <c r="J96" s="129" t="str">
        <f>IF(Finansējums!J88="","",Finansējums!J88)</f>
        <v/>
      </c>
      <c r="K96" s="83"/>
      <c r="L96" s="128" t="str">
        <f>IF(Finansējums!M88="","",Finansējums!M88)</f>
        <v/>
      </c>
      <c r="M96" s="128" t="str">
        <f>IF(Tāme!K112="","",Tāme!K112)</f>
        <v/>
      </c>
      <c r="N96" s="125" t="str">
        <f>IF('Atbalsta noteikšana'!O102="","",'Atbalsta noteikšana'!O102)</f>
        <v/>
      </c>
      <c r="O96" s="255"/>
      <c r="P96" s="255"/>
      <c r="Q96" s="117" t="str">
        <f>IF(Finansējums!P88="","",Finansējums!P88)</f>
        <v/>
      </c>
      <c r="R96" s="117">
        <f>IF(Finansējums!Q88="","",Finansējums!Q88)</f>
        <v>0</v>
      </c>
      <c r="S96" s="125" t="str">
        <f>IF(Finansējums!R88="","",Finansējums!R88)</f>
        <v/>
      </c>
      <c r="T96" s="121"/>
      <c r="U96" s="128" t="str">
        <f>IF(Finansējums!T88="","",Finansējums!T88)</f>
        <v/>
      </c>
      <c r="V96" s="128" t="str">
        <f>IF(Finansējums!U88="","",Finansējums!U88)</f>
        <v/>
      </c>
      <c r="W96" s="128" t="str">
        <f>IF(Finansējums!V88="","",Finansējums!V88)</f>
        <v/>
      </c>
      <c r="X96" s="128" t="str">
        <f>IF(Finansējums!W88="","",Finansējums!W88)</f>
        <v/>
      </c>
      <c r="Y96" s="129" t="str">
        <f>IF(Finansējums!X88="","",Finansējums!X88)</f>
        <v/>
      </c>
      <c r="Z96" s="83"/>
      <c r="AA96" s="128" t="str">
        <f>IF(Finansējums!AA88="","",Finansējums!AA88)</f>
        <v/>
      </c>
      <c r="AB96" s="128" t="str">
        <f>IF(Tāme!Y112="","",Tāme!Y112)</f>
        <v/>
      </c>
      <c r="AC96" s="125" t="str">
        <f>IF('Atbalsta noteikšana'!AC102="","",'Atbalsta noteikšana'!AC102)</f>
        <v/>
      </c>
    </row>
    <row r="97" spans="1:29" ht="15" hidden="1" customHeight="1" outlineLevel="1" thickBot="1" x14ac:dyDescent="0.3">
      <c r="B97" s="117" t="str">
        <f>IF(Finansējums!B89="","",Finansējums!B89)</f>
        <v/>
      </c>
      <c r="C97" s="117" t="str">
        <f>IF(Finansējums!C89="","",Finansējums!C89)</f>
        <v/>
      </c>
      <c r="D97" s="125" t="str">
        <f>IF(Finansējums!D89="","",Finansējums!D89)</f>
        <v/>
      </c>
      <c r="E97" s="121"/>
      <c r="F97" s="128" t="str">
        <f>IF(Finansējums!F89="","",Finansējums!F89)</f>
        <v/>
      </c>
      <c r="G97" s="128" t="str">
        <f>IF(Finansējums!G89="","",Finansējums!G89)</f>
        <v/>
      </c>
      <c r="H97" s="128" t="str">
        <f>IF(Finansējums!H89="","",Finansējums!H89)</f>
        <v/>
      </c>
      <c r="I97" s="128" t="str">
        <f>IF(Finansējums!I89="","",Finansējums!I89)</f>
        <v/>
      </c>
      <c r="J97" s="129" t="str">
        <f>IF(Finansējums!J89="","",Finansējums!J89)</f>
        <v/>
      </c>
      <c r="K97" s="83"/>
      <c r="L97" s="128" t="str">
        <f>IF(Finansējums!M89="","",Finansējums!M89)</f>
        <v/>
      </c>
      <c r="M97" s="128" t="str">
        <f>IF(Tāme!K113="","",Tāme!K113)</f>
        <v/>
      </c>
      <c r="N97" s="125" t="str">
        <f>IF('Atbalsta noteikšana'!O103="","",'Atbalsta noteikšana'!O103)</f>
        <v/>
      </c>
      <c r="O97" s="255"/>
      <c r="P97" s="255"/>
      <c r="Q97" s="117" t="str">
        <f>IF(Finansējums!P89="","",Finansējums!P89)</f>
        <v/>
      </c>
      <c r="R97" s="117">
        <f>IF(Finansējums!Q89="","",Finansējums!Q89)</f>
        <v>0</v>
      </c>
      <c r="S97" s="125" t="str">
        <f>IF(Finansējums!R89="","",Finansējums!R89)</f>
        <v/>
      </c>
      <c r="T97" s="121"/>
      <c r="U97" s="128" t="str">
        <f>IF(Finansējums!T89="","",Finansējums!T89)</f>
        <v/>
      </c>
      <c r="V97" s="128" t="str">
        <f>IF(Finansējums!U89="","",Finansējums!U89)</f>
        <v/>
      </c>
      <c r="W97" s="128" t="str">
        <f>IF(Finansējums!V89="","",Finansējums!V89)</f>
        <v/>
      </c>
      <c r="X97" s="128" t="str">
        <f>IF(Finansējums!W89="","",Finansējums!W89)</f>
        <v/>
      </c>
      <c r="Y97" s="129" t="str">
        <f>IF(Finansējums!X89="","",Finansējums!X89)</f>
        <v/>
      </c>
      <c r="Z97" s="83"/>
      <c r="AA97" s="128" t="str">
        <f>IF(Finansējums!AA89="","",Finansējums!AA89)</f>
        <v/>
      </c>
      <c r="AB97" s="128" t="str">
        <f>IF(Tāme!Y113="","",Tāme!Y113)</f>
        <v/>
      </c>
      <c r="AC97" s="125" t="str">
        <f>IF('Atbalsta noteikšana'!AC103="","",'Atbalsta noteikšana'!AC103)</f>
        <v/>
      </c>
    </row>
    <row r="98" spans="1:29" s="83" customFormat="1" ht="18.75" customHeight="1" thickTop="1" x14ac:dyDescent="0.25">
      <c r="B98" s="371" t="s">
        <v>67</v>
      </c>
      <c r="C98" s="371" t="s">
        <v>13</v>
      </c>
      <c r="D98" s="84">
        <f>D14+D28+D42+D56+D70+D84</f>
        <v>40000</v>
      </c>
      <c r="E98" s="121"/>
      <c r="F98" s="84">
        <f>F14+F28+F42+F56+F70+F84</f>
        <v>30057.85123966942</v>
      </c>
      <c r="G98" s="84">
        <f>G14+G28+G42+G56+G70+G84</f>
        <v>6011.5702479338843</v>
      </c>
      <c r="H98" s="84">
        <f>H14+H28+H42+H56+H70+H84</f>
        <v>12023.140495867769</v>
      </c>
      <c r="I98" s="85">
        <f>I14+I28+I42+I56+I70+I84</f>
        <v>0</v>
      </c>
      <c r="J98" s="86">
        <f>J14+J28+J42+J56+J70+J84</f>
        <v>12023.140495867769</v>
      </c>
      <c r="L98" s="84">
        <f>L14+L28+L42+L56+L70+L84</f>
        <v>7942.1487603305795</v>
      </c>
      <c r="M98" s="84">
        <f>M14+M28+M42+M56+M70+M84</f>
        <v>7942.1487603305795</v>
      </c>
      <c r="N98" s="84">
        <f>N14+N28+N42+N56+N70+N84</f>
        <v>0</v>
      </c>
      <c r="O98" s="256"/>
      <c r="P98" s="256"/>
      <c r="Q98" s="371" t="s">
        <v>67</v>
      </c>
      <c r="R98" s="371" t="s">
        <v>13</v>
      </c>
      <c r="S98" s="84">
        <f>S14+S28+S42+S56+S70+S84</f>
        <v>0</v>
      </c>
      <c r="T98" s="121"/>
      <c r="U98" s="84">
        <f>U14+U28+U42+U56+U70+U84</f>
        <v>0</v>
      </c>
      <c r="V98" s="84">
        <f>V14+V28+V42+V56+V70+V84</f>
        <v>0</v>
      </c>
      <c r="W98" s="84">
        <f>W14+W28+W42+W56+W70+W84</f>
        <v>0</v>
      </c>
      <c r="X98" s="85">
        <f>X14+X28+X42+X56+X70+X84</f>
        <v>0</v>
      </c>
      <c r="Y98" s="86">
        <f>Y14+Y28+Y42+Y56+Y70+Y84</f>
        <v>0</v>
      </c>
      <c r="AA98" s="84">
        <f>AA14+AA28+AA42+AA56+AA70+AA84</f>
        <v>0</v>
      </c>
      <c r="AB98" s="84">
        <f>AB14+AB28+AB42+AB56+AB70+AB84</f>
        <v>0</v>
      </c>
      <c r="AC98" s="84">
        <f>AC14+AC28+AC42+AC56+AC70+AC84</f>
        <v>0</v>
      </c>
    </row>
    <row r="99" spans="1:29" s="83" customFormat="1" ht="18.75" customHeight="1" x14ac:dyDescent="0.25">
      <c r="K99"/>
      <c r="O99" s="257"/>
      <c r="P99" s="257"/>
    </row>
    <row r="100" spans="1:29" x14ac:dyDescent="0.25">
      <c r="B100" s="361" t="s">
        <v>113</v>
      </c>
      <c r="C100" s="361"/>
      <c r="D100" s="362" t="s">
        <v>59</v>
      </c>
      <c r="E100" s="91"/>
      <c r="Q100" s="361" t="s">
        <v>113</v>
      </c>
      <c r="R100" s="361"/>
      <c r="S100" s="362" t="s">
        <v>59</v>
      </c>
    </row>
    <row r="101" spans="1:29" ht="36.75" customHeight="1" x14ac:dyDescent="0.25">
      <c r="A101" s="87"/>
      <c r="B101" s="361"/>
      <c r="C101" s="361"/>
      <c r="D101" s="363"/>
      <c r="E101" s="91"/>
      <c r="Q101" s="361"/>
      <c r="R101" s="361"/>
      <c r="S101" s="363"/>
    </row>
    <row r="102" spans="1:29" ht="15" customHeight="1" x14ac:dyDescent="0.25">
      <c r="A102" s="89"/>
      <c r="B102" s="364" t="s">
        <v>68</v>
      </c>
      <c r="C102" s="364"/>
      <c r="D102" s="88">
        <f>SUM(D103:D109)</f>
        <v>1000</v>
      </c>
      <c r="E102" s="91"/>
      <c r="Q102" s="364" t="s">
        <v>68</v>
      </c>
      <c r="R102" s="364"/>
      <c r="S102" s="88">
        <f>SUM(S103:S109)</f>
        <v>0</v>
      </c>
    </row>
    <row r="103" spans="1:29" ht="15" customHeight="1" outlineLevel="1" x14ac:dyDescent="0.25">
      <c r="A103" s="87"/>
      <c r="B103" s="117" t="str">
        <f>Finansējums!B95</f>
        <v/>
      </c>
      <c r="C103" s="117" t="s">
        <v>165</v>
      </c>
      <c r="D103" s="90">
        <v>1000</v>
      </c>
      <c r="E103" s="91"/>
      <c r="Q103" s="117">
        <f>Finansējums!P95</f>
        <v>0</v>
      </c>
      <c r="R103" s="117">
        <f>Finansējums!Q95</f>
        <v>0</v>
      </c>
      <c r="S103" s="90">
        <f>Finansējums!R95</f>
        <v>0</v>
      </c>
    </row>
    <row r="104" spans="1:29" ht="15" customHeight="1" outlineLevel="1" x14ac:dyDescent="0.25">
      <c r="A104" s="87"/>
      <c r="B104" s="117" t="str">
        <f>Finansējums!B96</f>
        <v/>
      </c>
      <c r="C104" s="117" t="str">
        <f>Finansējums!C96</f>
        <v/>
      </c>
      <c r="D104" s="90" t="str">
        <f>Finansējums!D96</f>
        <v/>
      </c>
      <c r="E104" s="91"/>
      <c r="Q104" s="117">
        <f>Finansējums!P96</f>
        <v>0</v>
      </c>
      <c r="R104" s="117">
        <f>Finansējums!Q96</f>
        <v>0</v>
      </c>
      <c r="S104" s="90">
        <f>Finansējums!R96</f>
        <v>0</v>
      </c>
    </row>
    <row r="105" spans="1:29" ht="15" customHeight="1" outlineLevel="1" x14ac:dyDescent="0.25">
      <c r="A105" s="87"/>
      <c r="B105" s="117" t="str">
        <f>Finansējums!B97</f>
        <v/>
      </c>
      <c r="C105" s="117" t="str">
        <f>Finansējums!C97</f>
        <v/>
      </c>
      <c r="D105" s="90" t="str">
        <f>Finansējums!D97</f>
        <v/>
      </c>
      <c r="E105" s="91"/>
      <c r="Q105" s="117">
        <f>Finansējums!P97</f>
        <v>0</v>
      </c>
      <c r="R105" s="117">
        <f>Finansējums!Q97</f>
        <v>0</v>
      </c>
      <c r="S105" s="90">
        <f>Finansējums!R97</f>
        <v>0</v>
      </c>
    </row>
    <row r="106" spans="1:29" outlineLevel="1" x14ac:dyDescent="0.25">
      <c r="A106" s="87"/>
      <c r="B106" s="117" t="str">
        <f>Finansējums!B98</f>
        <v/>
      </c>
      <c r="C106" s="117" t="str">
        <f>Finansējums!C98</f>
        <v/>
      </c>
      <c r="D106" s="90" t="str">
        <f>Finansējums!D98</f>
        <v/>
      </c>
      <c r="E106" s="91"/>
      <c r="Q106" s="117">
        <f>Finansējums!P98</f>
        <v>0</v>
      </c>
      <c r="R106" s="117">
        <f>Finansējums!Q98</f>
        <v>0</v>
      </c>
      <c r="S106" s="90">
        <f>Finansējums!R98</f>
        <v>0</v>
      </c>
    </row>
    <row r="107" spans="1:29" outlineLevel="1" x14ac:dyDescent="0.25">
      <c r="A107" s="87"/>
      <c r="B107" s="117" t="str">
        <f>Finansējums!B99</f>
        <v/>
      </c>
      <c r="C107" s="117" t="str">
        <f>Finansējums!C99</f>
        <v/>
      </c>
      <c r="D107" s="90" t="str">
        <f>Finansējums!D99</f>
        <v/>
      </c>
      <c r="E107" s="91"/>
      <c r="Q107" s="117">
        <f>Finansējums!P99</f>
        <v>0</v>
      </c>
      <c r="R107" s="117">
        <f>Finansējums!Q99</f>
        <v>0</v>
      </c>
      <c r="S107" s="90">
        <f>Finansējums!R99</f>
        <v>0</v>
      </c>
    </row>
    <row r="108" spans="1:29" ht="15" customHeight="1" outlineLevel="1" x14ac:dyDescent="0.25">
      <c r="A108" s="87"/>
      <c r="B108" s="117" t="str">
        <f>Finansējums!B100</f>
        <v/>
      </c>
      <c r="C108" s="117" t="str">
        <f>Finansējums!C100</f>
        <v/>
      </c>
      <c r="D108" s="90" t="str">
        <f>Finansējums!D100</f>
        <v/>
      </c>
      <c r="E108" s="91"/>
      <c r="Q108" s="117">
        <f>Finansējums!P100</f>
        <v>0</v>
      </c>
      <c r="R108" s="117">
        <f>Finansējums!Q100</f>
        <v>0</v>
      </c>
      <c r="S108" s="90">
        <f>Finansējums!R100</f>
        <v>0</v>
      </c>
    </row>
    <row r="109" spans="1:29" ht="15" customHeight="1" outlineLevel="1" x14ac:dyDescent="0.25">
      <c r="A109" s="87"/>
      <c r="B109" s="117" t="str">
        <f>Finansējums!B101</f>
        <v/>
      </c>
      <c r="C109" s="117" t="str">
        <f>Finansējums!C101</f>
        <v/>
      </c>
      <c r="D109" s="90" t="str">
        <f>Finansējums!D101</f>
        <v/>
      </c>
      <c r="E109" s="91"/>
      <c r="Q109" s="117">
        <f>Finansējums!P101</f>
        <v>0</v>
      </c>
      <c r="R109" s="117">
        <f>Finansējums!Q101</f>
        <v>0</v>
      </c>
      <c r="S109" s="90">
        <f>Finansējums!R101</f>
        <v>0</v>
      </c>
    </row>
    <row r="110" spans="1:29" x14ac:dyDescent="0.25">
      <c r="E110" s="91"/>
    </row>
    <row r="111" spans="1:29" x14ac:dyDescent="0.25">
      <c r="B111" s="92" t="s">
        <v>69</v>
      </c>
      <c r="C111" s="93" t="s">
        <v>70</v>
      </c>
    </row>
    <row r="112" spans="1:29" x14ac:dyDescent="0.25">
      <c r="B112" s="92" t="s">
        <v>71</v>
      </c>
      <c r="C112" s="93" t="s">
        <v>72</v>
      </c>
    </row>
    <row r="113" spans="2:26" x14ac:dyDescent="0.25">
      <c r="B113" s="92" t="s">
        <v>73</v>
      </c>
      <c r="C113" s="93" t="s">
        <v>74</v>
      </c>
    </row>
    <row r="114" spans="2:26" x14ac:dyDescent="0.25">
      <c r="B114" s="92" t="s">
        <v>75</v>
      </c>
      <c r="C114" s="93" t="s">
        <v>76</v>
      </c>
    </row>
    <row r="115" spans="2:26" x14ac:dyDescent="0.25"/>
    <row r="116" spans="2:26" x14ac:dyDescent="0.25">
      <c r="B116" s="376" t="s">
        <v>112</v>
      </c>
      <c r="C116" s="376"/>
      <c r="D116" s="376"/>
      <c r="E116" s="376"/>
      <c r="F116" s="376"/>
      <c r="G116" s="376"/>
      <c r="H116" s="376"/>
      <c r="I116" s="376"/>
      <c r="J116" s="376"/>
      <c r="K116" s="376"/>
      <c r="L116" s="376"/>
      <c r="M116" s="376"/>
      <c r="N116" s="376"/>
      <c r="O116" s="258"/>
      <c r="P116" s="258"/>
      <c r="Q116" s="247"/>
      <c r="R116" s="247"/>
      <c r="S116" s="247"/>
      <c r="T116" s="247"/>
      <c r="U116" s="247"/>
      <c r="V116" s="247"/>
      <c r="W116" s="247"/>
      <c r="X116" s="247"/>
      <c r="Y116" s="247"/>
      <c r="Z116" s="247"/>
    </row>
    <row r="117" spans="2:26" x14ac:dyDescent="0.25"/>
    <row r="118" spans="2:26" x14ac:dyDescent="0.25"/>
    <row r="119" spans="2:26" x14ac:dyDescent="0.25"/>
    <row r="120" spans="2:26" x14ac:dyDescent="0.25"/>
    <row r="121" spans="2:26" x14ac:dyDescent="0.25"/>
    <row r="122" spans="2:26" x14ac:dyDescent="0.25"/>
    <row r="123" spans="2:26" x14ac:dyDescent="0.25"/>
    <row r="124" spans="2:26" x14ac:dyDescent="0.25"/>
    <row r="125" spans="2:26" x14ac:dyDescent="0.25"/>
    <row r="126" spans="2:26" x14ac:dyDescent="0.25"/>
    <row r="127" spans="2:26" x14ac:dyDescent="0.25"/>
    <row r="128" spans="2:26" x14ac:dyDescent="0.25"/>
    <row r="129" x14ac:dyDescent="0.25"/>
    <row r="130" x14ac:dyDescent="0.25"/>
    <row r="131" x14ac:dyDescent="0.25"/>
    <row r="132" x14ac:dyDescent="0.25"/>
    <row r="133" x14ac:dyDescent="0.25"/>
    <row r="134" x14ac:dyDescent="0.25"/>
  </sheetData>
  <sheetProtection formatCells="0" formatColumns="0" formatRows="0"/>
  <mergeCells count="46">
    <mergeCell ref="B70:C70"/>
    <mergeCell ref="B71:C71"/>
    <mergeCell ref="B84:C84"/>
    <mergeCell ref="B85:C85"/>
    <mergeCell ref="L12:L13"/>
    <mergeCell ref="B15:C15"/>
    <mergeCell ref="B28:C28"/>
    <mergeCell ref="B29:C29"/>
    <mergeCell ref="B57:C57"/>
    <mergeCell ref="B116:N116"/>
    <mergeCell ref="B100:C101"/>
    <mergeCell ref="D100:D101"/>
    <mergeCell ref="B102:C102"/>
    <mergeCell ref="E1:G1"/>
    <mergeCell ref="B14:C14"/>
    <mergeCell ref="B42:C42"/>
    <mergeCell ref="B43:C43"/>
    <mergeCell ref="B56:C56"/>
    <mergeCell ref="E3:G3"/>
    <mergeCell ref="B98:C98"/>
    <mergeCell ref="M12:N12"/>
    <mergeCell ref="B12:C13"/>
    <mergeCell ref="D12:D13"/>
    <mergeCell ref="F12:F13"/>
    <mergeCell ref="G12:J12"/>
    <mergeCell ref="Q12:Q13"/>
    <mergeCell ref="R12:R13"/>
    <mergeCell ref="S12:V12"/>
    <mergeCell ref="X12:X13"/>
    <mergeCell ref="Y12:Z12"/>
    <mergeCell ref="Q100:R101"/>
    <mergeCell ref="S100:S101"/>
    <mergeCell ref="Q102:R102"/>
    <mergeCell ref="Q14:R14"/>
    <mergeCell ref="Q15:R15"/>
    <mergeCell ref="Q28:R28"/>
    <mergeCell ref="Q29:R29"/>
    <mergeCell ref="Q42:R42"/>
    <mergeCell ref="Q43:R43"/>
    <mergeCell ref="Q56:R56"/>
    <mergeCell ref="Q57:R57"/>
    <mergeCell ref="Q70:R70"/>
    <mergeCell ref="Q71:R71"/>
    <mergeCell ref="Q84:R84"/>
    <mergeCell ref="Q85:R85"/>
    <mergeCell ref="Q98:R98"/>
  </mergeCells>
  <phoneticPr fontId="52" type="noConversion"/>
  <conditionalFormatting sqref="B111:I114">
    <cfRule type="expression" dxfId="5" priority="1">
      <formula>$E$3="JĀ"</formula>
    </cfRule>
  </conditionalFormatting>
  <dataValidations count="1">
    <dataValidation type="list" allowBlank="1" showInputMessage="1" showErrorMessage="1" sqref="E3" xr:uid="{AE10D0D6-1910-482E-BE68-8CFBBD95BBFD}">
      <formula1>"JĀ, NĒ"</formula1>
    </dataValidation>
  </dataValidations>
  <pageMargins left="0.70866141732283472" right="0.70866141732283472" top="0.74803149606299213" bottom="0.74803149606299213" header="0.31496062992125984" footer="0.31496062992125984"/>
  <pageSetup paperSize="9" scale="48" fitToHeight="3"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C2A08-FC76-4285-BC90-F58C57B42DB6}">
  <dimension ref="B2:U32"/>
  <sheetViews>
    <sheetView showGridLines="0" zoomScaleNormal="100" workbookViewId="0">
      <selection activeCell="U8" sqref="U8"/>
    </sheetView>
  </sheetViews>
  <sheetFormatPr defaultRowHeight="15" x14ac:dyDescent="0.25"/>
  <cols>
    <col min="1" max="1" width="3" customWidth="1"/>
    <col min="2" max="2" width="6.5703125" customWidth="1"/>
    <col min="3" max="3" width="55.5703125" customWidth="1"/>
    <col min="4" max="4" width="13.5703125" customWidth="1"/>
    <col min="5" max="5" width="0.5703125" customWidth="1"/>
    <col min="6" max="10" width="13.5703125" customWidth="1"/>
    <col min="11" max="11" width="0.7109375" customWidth="1"/>
    <col min="12" max="15" width="13.5703125" customWidth="1"/>
    <col min="16" max="16" width="0.5703125" customWidth="1"/>
    <col min="17" max="17" width="13.5703125" customWidth="1"/>
    <col min="18" max="18" width="0.5703125" customWidth="1"/>
    <col min="19" max="19" width="15" customWidth="1"/>
    <col min="20" max="20" width="2.7109375" customWidth="1"/>
    <col min="21" max="21" width="21" customWidth="1"/>
    <col min="22" max="22" width="15.5703125" customWidth="1"/>
  </cols>
  <sheetData>
    <row r="2" spans="2:21" ht="37.5" customHeight="1" x14ac:dyDescent="0.25">
      <c r="K2" s="386" t="s">
        <v>179</v>
      </c>
      <c r="L2" s="387"/>
      <c r="M2" s="387"/>
      <c r="N2" s="387"/>
      <c r="O2" s="387"/>
      <c r="P2" s="387"/>
      <c r="Q2" s="387"/>
      <c r="R2" s="387"/>
      <c r="S2" s="387"/>
    </row>
    <row r="3" spans="2:21" ht="18" customHeight="1" x14ac:dyDescent="0.25">
      <c r="C3" s="67"/>
      <c r="D3" s="266"/>
      <c r="F3" s="263" t="s">
        <v>166</v>
      </c>
      <c r="J3" s="264"/>
      <c r="L3" s="265"/>
      <c r="M3" s="287" t="s">
        <v>177</v>
      </c>
      <c r="N3" s="388"/>
      <c r="O3" s="389"/>
      <c r="Q3" s="287" t="s">
        <v>178</v>
      </c>
      <c r="S3" s="288"/>
    </row>
    <row r="4" spans="2:21" x14ac:dyDescent="0.25">
      <c r="C4" s="67"/>
      <c r="D4" s="269"/>
      <c r="F4" s="263" t="s">
        <v>167</v>
      </c>
      <c r="J4" s="264"/>
      <c r="L4" s="267"/>
      <c r="M4" s="267"/>
      <c r="N4" s="267"/>
      <c r="O4" s="267"/>
      <c r="Q4" s="286" t="s">
        <v>176</v>
      </c>
      <c r="S4" s="266"/>
    </row>
    <row r="5" spans="2:21" ht="15.75" x14ac:dyDescent="0.25">
      <c r="C5" s="67"/>
      <c r="J5" s="270"/>
      <c r="L5" s="268"/>
      <c r="M5" s="268"/>
      <c r="N5" s="268"/>
      <c r="S5" s="268"/>
    </row>
    <row r="6" spans="2:21" x14ac:dyDescent="0.25">
      <c r="B6" s="285" t="s">
        <v>180</v>
      </c>
      <c r="C6" s="67"/>
      <c r="J6" s="264"/>
    </row>
    <row r="7" spans="2:21" x14ac:dyDescent="0.25">
      <c r="C7" s="263"/>
      <c r="D7" s="263"/>
      <c r="E7" s="263"/>
      <c r="H7" s="265"/>
      <c r="J7" s="264"/>
    </row>
    <row r="8" spans="2:21" ht="15" customHeight="1" x14ac:dyDescent="0.25">
      <c r="B8" s="390" t="s">
        <v>157</v>
      </c>
      <c r="C8" s="392" t="s">
        <v>173</v>
      </c>
      <c r="D8" s="390" t="s">
        <v>156</v>
      </c>
      <c r="F8" s="394" t="s">
        <v>168</v>
      </c>
      <c r="G8" s="394"/>
      <c r="H8" s="394"/>
      <c r="I8" s="394"/>
      <c r="J8" s="394"/>
      <c r="K8" s="394"/>
      <c r="L8" s="394"/>
      <c r="M8" s="394"/>
      <c r="N8" s="394"/>
      <c r="O8" s="394"/>
      <c r="P8" s="394"/>
      <c r="Q8" s="394"/>
      <c r="R8" s="394"/>
      <c r="S8" s="394"/>
      <c r="U8" s="272"/>
    </row>
    <row r="9" spans="2:21" ht="45" customHeight="1" x14ac:dyDescent="0.25">
      <c r="B9" s="390"/>
      <c r="C9" s="392"/>
      <c r="D9" s="390"/>
      <c r="E9" s="273"/>
      <c r="F9" s="395" t="s">
        <v>60</v>
      </c>
      <c r="G9" s="398" t="s">
        <v>162</v>
      </c>
      <c r="H9" s="398"/>
      <c r="I9" s="398"/>
      <c r="J9" s="398"/>
      <c r="L9" s="395" t="s">
        <v>62</v>
      </c>
      <c r="M9" s="399" t="s">
        <v>163</v>
      </c>
      <c r="N9" s="400"/>
      <c r="O9" s="401"/>
      <c r="Q9" s="395" t="s">
        <v>161</v>
      </c>
      <c r="S9" s="395" t="s">
        <v>155</v>
      </c>
      <c r="U9" s="272"/>
    </row>
    <row r="10" spans="2:21" ht="102" customHeight="1" x14ac:dyDescent="0.25">
      <c r="B10" s="390"/>
      <c r="C10" s="392"/>
      <c r="D10" s="390"/>
      <c r="E10" s="273"/>
      <c r="F10" s="396"/>
      <c r="G10" s="274" t="s">
        <v>170</v>
      </c>
      <c r="H10" s="274" t="s">
        <v>171</v>
      </c>
      <c r="I10" s="275" t="s">
        <v>172</v>
      </c>
      <c r="J10" s="276" t="s">
        <v>47</v>
      </c>
      <c r="L10" s="396"/>
      <c r="M10" s="274" t="s">
        <v>170</v>
      </c>
      <c r="N10" s="274" t="s">
        <v>171</v>
      </c>
      <c r="O10" s="275" t="s">
        <v>172</v>
      </c>
      <c r="Q10" s="396"/>
      <c r="S10" s="396"/>
      <c r="U10" t="str">
        <f>IF(M11+N11+O11=0,"",IF(M11+N11+O11&lt;&gt;100%,"Kļūda, neattiecināmo izmaksu sadalījums neveido 100%",""))</f>
        <v/>
      </c>
    </row>
    <row r="11" spans="2:21" ht="15" customHeight="1" x14ac:dyDescent="0.25">
      <c r="B11" s="391"/>
      <c r="C11" s="393"/>
      <c r="D11" s="391"/>
      <c r="E11" s="277"/>
      <c r="F11" s="397"/>
      <c r="G11" s="278">
        <v>0</v>
      </c>
      <c r="H11" s="278">
        <v>0</v>
      </c>
      <c r="I11" s="278">
        <v>0</v>
      </c>
      <c r="J11" s="278">
        <v>0</v>
      </c>
      <c r="K11" s="261"/>
      <c r="L11" s="397"/>
      <c r="M11" s="278">
        <v>0</v>
      </c>
      <c r="N11" s="278">
        <v>0</v>
      </c>
      <c r="O11" s="278">
        <v>0</v>
      </c>
      <c r="P11" s="262"/>
      <c r="Q11" s="397"/>
      <c r="R11" s="262"/>
      <c r="S11" s="397"/>
      <c r="U11" t="str">
        <f>IF(G11+H11+I11+J11=0,"",IF(G11+H11+I11+J11&lt;&gt;100%,"Kļūda, attiecināmo izmaksu sadalījums neveido 100%",""))</f>
        <v/>
      </c>
    </row>
    <row r="12" spans="2:21" x14ac:dyDescent="0.25">
      <c r="B12" s="279"/>
      <c r="C12" s="279"/>
      <c r="D12" s="266"/>
      <c r="E12" s="280"/>
      <c r="F12" s="266"/>
      <c r="G12" s="269">
        <f>F12-H12-I12-J12</f>
        <v>0</v>
      </c>
      <c r="H12" s="269">
        <f>ROUNDDOWN(F12*$H$11,2)</f>
        <v>0</v>
      </c>
      <c r="I12" s="269">
        <f t="shared" ref="I12:I22" si="0">ROUNDDOWN(F12*$I$11,2)</f>
        <v>0</v>
      </c>
      <c r="J12" s="269">
        <f t="shared" ref="J12:J22" si="1">ROUNDDOWN(F12*$J$11,2)</f>
        <v>0</v>
      </c>
      <c r="K12" s="83"/>
      <c r="L12" s="266"/>
      <c r="M12" s="269">
        <f>L12*$M$11</f>
        <v>0</v>
      </c>
      <c r="N12" s="269">
        <f>L12*$N$11</f>
        <v>0</v>
      </c>
      <c r="O12" s="269">
        <f>L12*$O$11</f>
        <v>0</v>
      </c>
      <c r="P12" s="281"/>
      <c r="Q12" s="282">
        <f>F12+L12</f>
        <v>0</v>
      </c>
      <c r="R12" s="269"/>
      <c r="S12" s="269">
        <f>D12-Q12</f>
        <v>0</v>
      </c>
      <c r="U12" t="str">
        <f>IF(S12&lt;0,"Kļūda! Kopējās izmaksas pārsniedz rēķina kopsummu!", "")</f>
        <v/>
      </c>
    </row>
    <row r="13" spans="2:21" x14ac:dyDescent="0.25">
      <c r="B13" s="279"/>
      <c r="C13" s="279"/>
      <c r="D13" s="266"/>
      <c r="E13" s="280"/>
      <c r="F13" s="266"/>
      <c r="G13" s="269">
        <f t="shared" ref="G13:G22" si="2">F13-H13-I13-J13</f>
        <v>0</v>
      </c>
      <c r="H13" s="269">
        <f t="shared" ref="H13:H22" si="3">ROUNDDOWN(F13*$H$11,2)</f>
        <v>0</v>
      </c>
      <c r="I13" s="269">
        <f t="shared" si="0"/>
        <v>0</v>
      </c>
      <c r="J13" s="269">
        <f t="shared" si="1"/>
        <v>0</v>
      </c>
      <c r="K13" s="83"/>
      <c r="L13" s="266"/>
      <c r="M13" s="269">
        <f>L13*$M$11</f>
        <v>0</v>
      </c>
      <c r="N13" s="269">
        <f t="shared" ref="N13:N22" si="4">L13*$N$11</f>
        <v>0</v>
      </c>
      <c r="O13" s="269">
        <f t="shared" ref="O13:O22" si="5">L13*$O$11</f>
        <v>0</v>
      </c>
      <c r="P13" s="269"/>
      <c r="Q13" s="282">
        <f t="shared" ref="Q13:Q22" si="6">F13+L13</f>
        <v>0</v>
      </c>
      <c r="R13" s="269"/>
      <c r="S13" s="269">
        <f t="shared" ref="S13:S22" si="7">D13-Q13</f>
        <v>0</v>
      </c>
      <c r="U13" t="str">
        <f t="shared" ref="U13:U23" si="8">IF(S13&lt;0,"Kļūda! Kopējās izmaksas pārsniedz rēķina kopsummu!", "")</f>
        <v/>
      </c>
    </row>
    <row r="14" spans="2:21" x14ac:dyDescent="0.25">
      <c r="B14" s="279"/>
      <c r="C14" s="279"/>
      <c r="D14" s="266"/>
      <c r="E14" s="280"/>
      <c r="F14" s="266"/>
      <c r="G14" s="269">
        <f t="shared" si="2"/>
        <v>0</v>
      </c>
      <c r="H14" s="269">
        <f t="shared" si="3"/>
        <v>0</v>
      </c>
      <c r="I14" s="269">
        <f t="shared" si="0"/>
        <v>0</v>
      </c>
      <c r="J14" s="269">
        <f t="shared" si="1"/>
        <v>0</v>
      </c>
      <c r="K14" s="83"/>
      <c r="L14" s="266"/>
      <c r="M14" s="269">
        <f t="shared" ref="M14:M22" si="9">L14*$M$11</f>
        <v>0</v>
      </c>
      <c r="N14" s="269">
        <f t="shared" si="4"/>
        <v>0</v>
      </c>
      <c r="O14" s="269">
        <f t="shared" si="5"/>
        <v>0</v>
      </c>
      <c r="P14" s="269"/>
      <c r="Q14" s="282">
        <f t="shared" si="6"/>
        <v>0</v>
      </c>
      <c r="R14" s="269"/>
      <c r="S14" s="269">
        <f t="shared" si="7"/>
        <v>0</v>
      </c>
      <c r="U14" t="str">
        <f t="shared" si="8"/>
        <v/>
      </c>
    </row>
    <row r="15" spans="2:21" x14ac:dyDescent="0.25">
      <c r="B15" s="279"/>
      <c r="C15" s="279"/>
      <c r="D15" s="266"/>
      <c r="E15" s="280"/>
      <c r="F15" s="266"/>
      <c r="G15" s="269">
        <f t="shared" si="2"/>
        <v>0</v>
      </c>
      <c r="H15" s="269">
        <f t="shared" si="3"/>
        <v>0</v>
      </c>
      <c r="I15" s="269">
        <f t="shared" si="0"/>
        <v>0</v>
      </c>
      <c r="J15" s="269">
        <f t="shared" si="1"/>
        <v>0</v>
      </c>
      <c r="K15" s="83"/>
      <c r="L15" s="266"/>
      <c r="M15" s="269">
        <f t="shared" si="9"/>
        <v>0</v>
      </c>
      <c r="N15" s="269">
        <f t="shared" si="4"/>
        <v>0</v>
      </c>
      <c r="O15" s="269">
        <f t="shared" si="5"/>
        <v>0</v>
      </c>
      <c r="P15" s="269"/>
      <c r="Q15" s="282">
        <f t="shared" si="6"/>
        <v>0</v>
      </c>
      <c r="R15" s="269"/>
      <c r="S15" s="269">
        <f t="shared" si="7"/>
        <v>0</v>
      </c>
      <c r="U15" t="str">
        <f t="shared" si="8"/>
        <v/>
      </c>
    </row>
    <row r="16" spans="2:21" x14ac:dyDescent="0.25">
      <c r="B16" s="279"/>
      <c r="C16" s="279"/>
      <c r="D16" s="266"/>
      <c r="E16" s="280"/>
      <c r="F16" s="266"/>
      <c r="G16" s="269">
        <f t="shared" si="2"/>
        <v>0</v>
      </c>
      <c r="H16" s="269">
        <f t="shared" si="3"/>
        <v>0</v>
      </c>
      <c r="I16" s="269">
        <f t="shared" si="0"/>
        <v>0</v>
      </c>
      <c r="J16" s="269">
        <f t="shared" si="1"/>
        <v>0</v>
      </c>
      <c r="K16" s="83"/>
      <c r="L16" s="266"/>
      <c r="M16" s="269">
        <f t="shared" si="9"/>
        <v>0</v>
      </c>
      <c r="N16" s="269">
        <f t="shared" si="4"/>
        <v>0</v>
      </c>
      <c r="O16" s="269">
        <f t="shared" si="5"/>
        <v>0</v>
      </c>
      <c r="P16" s="269"/>
      <c r="Q16" s="282">
        <f t="shared" si="6"/>
        <v>0</v>
      </c>
      <c r="R16" s="269"/>
      <c r="S16" s="269">
        <f t="shared" si="7"/>
        <v>0</v>
      </c>
      <c r="U16" t="str">
        <f t="shared" si="8"/>
        <v/>
      </c>
    </row>
    <row r="17" spans="2:21" x14ac:dyDescent="0.25">
      <c r="B17" s="279"/>
      <c r="C17" s="279"/>
      <c r="D17" s="266"/>
      <c r="E17" s="280"/>
      <c r="F17" s="266"/>
      <c r="G17" s="269">
        <f t="shared" si="2"/>
        <v>0</v>
      </c>
      <c r="H17" s="269">
        <f t="shared" si="3"/>
        <v>0</v>
      </c>
      <c r="I17" s="269">
        <f t="shared" si="0"/>
        <v>0</v>
      </c>
      <c r="J17" s="269">
        <f t="shared" si="1"/>
        <v>0</v>
      </c>
      <c r="K17" s="83"/>
      <c r="L17" s="266"/>
      <c r="M17" s="269">
        <f t="shared" si="9"/>
        <v>0</v>
      </c>
      <c r="N17" s="269">
        <f t="shared" si="4"/>
        <v>0</v>
      </c>
      <c r="O17" s="269">
        <f t="shared" si="5"/>
        <v>0</v>
      </c>
      <c r="P17" s="269"/>
      <c r="Q17" s="282">
        <f t="shared" si="6"/>
        <v>0</v>
      </c>
      <c r="R17" s="269"/>
      <c r="S17" s="269">
        <f t="shared" si="7"/>
        <v>0</v>
      </c>
      <c r="U17" t="str">
        <f t="shared" si="8"/>
        <v/>
      </c>
    </row>
    <row r="18" spans="2:21" x14ac:dyDescent="0.25">
      <c r="B18" s="279"/>
      <c r="C18" s="279"/>
      <c r="D18" s="266"/>
      <c r="E18" s="280"/>
      <c r="F18" s="266"/>
      <c r="G18" s="269">
        <f t="shared" si="2"/>
        <v>0</v>
      </c>
      <c r="H18" s="269">
        <f t="shared" si="3"/>
        <v>0</v>
      </c>
      <c r="I18" s="269">
        <f t="shared" si="0"/>
        <v>0</v>
      </c>
      <c r="J18" s="269">
        <f t="shared" si="1"/>
        <v>0</v>
      </c>
      <c r="K18" s="83"/>
      <c r="L18" s="266"/>
      <c r="M18" s="269">
        <f t="shared" si="9"/>
        <v>0</v>
      </c>
      <c r="N18" s="269">
        <f t="shared" si="4"/>
        <v>0</v>
      </c>
      <c r="O18" s="269">
        <f t="shared" si="5"/>
        <v>0</v>
      </c>
      <c r="P18" s="269"/>
      <c r="Q18" s="282">
        <f t="shared" si="6"/>
        <v>0</v>
      </c>
      <c r="R18" s="269"/>
      <c r="S18" s="269">
        <f t="shared" si="7"/>
        <v>0</v>
      </c>
      <c r="U18" t="str">
        <f t="shared" si="8"/>
        <v/>
      </c>
    </row>
    <row r="19" spans="2:21" x14ac:dyDescent="0.25">
      <c r="B19" s="279"/>
      <c r="C19" s="279"/>
      <c r="D19" s="266"/>
      <c r="E19" s="280"/>
      <c r="F19" s="266"/>
      <c r="G19" s="269">
        <f t="shared" si="2"/>
        <v>0</v>
      </c>
      <c r="H19" s="269">
        <f t="shared" si="3"/>
        <v>0</v>
      </c>
      <c r="I19" s="269">
        <f t="shared" si="0"/>
        <v>0</v>
      </c>
      <c r="J19" s="269">
        <f t="shared" si="1"/>
        <v>0</v>
      </c>
      <c r="K19" s="83"/>
      <c r="L19" s="266"/>
      <c r="M19" s="269">
        <f t="shared" si="9"/>
        <v>0</v>
      </c>
      <c r="N19" s="269">
        <f t="shared" si="4"/>
        <v>0</v>
      </c>
      <c r="O19" s="269">
        <f t="shared" si="5"/>
        <v>0</v>
      </c>
      <c r="P19" s="269"/>
      <c r="Q19" s="282">
        <f t="shared" si="6"/>
        <v>0</v>
      </c>
      <c r="R19" s="269"/>
      <c r="S19" s="269">
        <f t="shared" si="7"/>
        <v>0</v>
      </c>
      <c r="U19" t="str">
        <f t="shared" si="8"/>
        <v/>
      </c>
    </row>
    <row r="20" spans="2:21" x14ac:dyDescent="0.25">
      <c r="B20" s="279"/>
      <c r="C20" s="279"/>
      <c r="D20" s="266"/>
      <c r="E20" s="280"/>
      <c r="F20" s="266"/>
      <c r="G20" s="269">
        <f t="shared" si="2"/>
        <v>0</v>
      </c>
      <c r="H20" s="269">
        <f t="shared" si="3"/>
        <v>0</v>
      </c>
      <c r="I20" s="269">
        <f t="shared" si="0"/>
        <v>0</v>
      </c>
      <c r="J20" s="269">
        <f t="shared" si="1"/>
        <v>0</v>
      </c>
      <c r="K20" s="83"/>
      <c r="L20" s="266"/>
      <c r="M20" s="269">
        <f t="shared" si="9"/>
        <v>0</v>
      </c>
      <c r="N20" s="269">
        <f t="shared" si="4"/>
        <v>0</v>
      </c>
      <c r="O20" s="269">
        <f t="shared" si="5"/>
        <v>0</v>
      </c>
      <c r="P20" s="269"/>
      <c r="Q20" s="282">
        <f t="shared" si="6"/>
        <v>0</v>
      </c>
      <c r="R20" s="269"/>
      <c r="S20" s="269">
        <f t="shared" si="7"/>
        <v>0</v>
      </c>
      <c r="U20" t="str">
        <f t="shared" si="8"/>
        <v/>
      </c>
    </row>
    <row r="21" spans="2:21" x14ac:dyDescent="0.25">
      <c r="B21" s="279"/>
      <c r="C21" s="279"/>
      <c r="D21" s="266"/>
      <c r="E21" s="280"/>
      <c r="F21" s="266"/>
      <c r="G21" s="269">
        <f t="shared" si="2"/>
        <v>0</v>
      </c>
      <c r="H21" s="269">
        <f t="shared" si="3"/>
        <v>0</v>
      </c>
      <c r="I21" s="269">
        <f t="shared" si="0"/>
        <v>0</v>
      </c>
      <c r="J21" s="269">
        <f t="shared" si="1"/>
        <v>0</v>
      </c>
      <c r="K21" s="83"/>
      <c r="L21" s="266"/>
      <c r="M21" s="269">
        <f t="shared" si="9"/>
        <v>0</v>
      </c>
      <c r="N21" s="269">
        <f t="shared" si="4"/>
        <v>0</v>
      </c>
      <c r="O21" s="269">
        <f t="shared" si="5"/>
        <v>0</v>
      </c>
      <c r="P21" s="269"/>
      <c r="Q21" s="282">
        <f t="shared" si="6"/>
        <v>0</v>
      </c>
      <c r="R21" s="269"/>
      <c r="S21" s="269">
        <f t="shared" si="7"/>
        <v>0</v>
      </c>
      <c r="U21" t="str">
        <f t="shared" si="8"/>
        <v/>
      </c>
    </row>
    <row r="22" spans="2:21" x14ac:dyDescent="0.25">
      <c r="B22" s="279"/>
      <c r="C22" s="279"/>
      <c r="D22" s="266"/>
      <c r="E22" s="280"/>
      <c r="F22" s="266"/>
      <c r="G22" s="269">
        <f t="shared" si="2"/>
        <v>0</v>
      </c>
      <c r="H22" s="269">
        <f t="shared" si="3"/>
        <v>0</v>
      </c>
      <c r="I22" s="269">
        <f t="shared" si="0"/>
        <v>0</v>
      </c>
      <c r="J22" s="269">
        <f t="shared" si="1"/>
        <v>0</v>
      </c>
      <c r="K22" s="83"/>
      <c r="L22" s="266"/>
      <c r="M22" s="269">
        <f t="shared" si="9"/>
        <v>0</v>
      </c>
      <c r="N22" s="269">
        <f t="shared" si="4"/>
        <v>0</v>
      </c>
      <c r="O22" s="269">
        <f t="shared" si="5"/>
        <v>0</v>
      </c>
      <c r="P22" s="269"/>
      <c r="Q22" s="282">
        <f t="shared" si="6"/>
        <v>0</v>
      </c>
      <c r="R22" s="269"/>
      <c r="S22" s="269">
        <f t="shared" si="7"/>
        <v>0</v>
      </c>
      <c r="U22" t="str">
        <f t="shared" si="8"/>
        <v/>
      </c>
    </row>
    <row r="23" spans="2:21" ht="51" customHeight="1" x14ac:dyDescent="0.25">
      <c r="B23" s="383" t="s">
        <v>158</v>
      </c>
      <c r="C23" s="402"/>
      <c r="D23" s="282">
        <f t="shared" ref="D23:K23" si="10">SUM(D12:D22)</f>
        <v>0</v>
      </c>
      <c r="E23" s="282">
        <f t="shared" si="10"/>
        <v>0</v>
      </c>
      <c r="F23" s="282">
        <f t="shared" si="10"/>
        <v>0</v>
      </c>
      <c r="G23" s="282">
        <f t="shared" si="10"/>
        <v>0</v>
      </c>
      <c r="H23" s="282">
        <f t="shared" si="10"/>
        <v>0</v>
      </c>
      <c r="I23" s="282">
        <f t="shared" si="10"/>
        <v>0</v>
      </c>
      <c r="J23" s="282">
        <f t="shared" si="10"/>
        <v>0</v>
      </c>
      <c r="K23" s="282">
        <f t="shared" si="10"/>
        <v>0</v>
      </c>
      <c r="L23" s="282">
        <f>SUM(L12:L22)</f>
        <v>0</v>
      </c>
      <c r="M23" s="282">
        <f t="shared" ref="M23:S23" si="11">SUM(M12:M22)</f>
        <v>0</v>
      </c>
      <c r="N23" s="282">
        <f t="shared" si="11"/>
        <v>0</v>
      </c>
      <c r="O23" s="282">
        <f t="shared" si="11"/>
        <v>0</v>
      </c>
      <c r="P23" s="282">
        <f t="shared" si="11"/>
        <v>0</v>
      </c>
      <c r="Q23" s="282">
        <f t="shared" si="11"/>
        <v>0</v>
      </c>
      <c r="R23" s="282">
        <f t="shared" si="11"/>
        <v>0</v>
      </c>
      <c r="S23" s="282">
        <f t="shared" si="11"/>
        <v>0</v>
      </c>
      <c r="U23" t="str">
        <f t="shared" si="8"/>
        <v/>
      </c>
    </row>
    <row r="27" spans="2:21" ht="15.75" x14ac:dyDescent="0.25">
      <c r="B27" s="271" t="s">
        <v>175</v>
      </c>
    </row>
    <row r="28" spans="2:21" ht="15" customHeight="1" x14ac:dyDescent="0.25">
      <c r="B28" s="383" t="s">
        <v>169</v>
      </c>
      <c r="C28" s="384"/>
      <c r="D28" s="385"/>
      <c r="E28" s="283">
        <f>'[1]Līguma pielikums'!E98</f>
        <v>0</v>
      </c>
      <c r="F28" s="266"/>
      <c r="G28" s="266"/>
      <c r="H28" s="266"/>
      <c r="I28" s="266"/>
      <c r="J28" s="266"/>
      <c r="K28" s="266"/>
      <c r="L28" s="266"/>
      <c r="M28" s="266"/>
      <c r="N28" s="266"/>
      <c r="O28" s="266"/>
      <c r="P28" s="266"/>
      <c r="Q28" s="266"/>
      <c r="R28" s="266"/>
      <c r="S28" s="266"/>
    </row>
    <row r="29" spans="2:21" ht="15" customHeight="1" x14ac:dyDescent="0.25">
      <c r="B29" s="383" t="s">
        <v>159</v>
      </c>
      <c r="C29" s="384"/>
      <c r="D29" s="385"/>
      <c r="E29" s="283">
        <f t="shared" ref="E29:S29" si="12">E23</f>
        <v>0</v>
      </c>
      <c r="F29" s="282">
        <f>F23</f>
        <v>0</v>
      </c>
      <c r="G29" s="282">
        <f t="shared" si="12"/>
        <v>0</v>
      </c>
      <c r="H29" s="282">
        <f>H23</f>
        <v>0</v>
      </c>
      <c r="I29" s="282">
        <f t="shared" si="12"/>
        <v>0</v>
      </c>
      <c r="J29" s="282">
        <f t="shared" si="12"/>
        <v>0</v>
      </c>
      <c r="K29" s="282">
        <f t="shared" si="12"/>
        <v>0</v>
      </c>
      <c r="L29" s="282">
        <f t="shared" si="12"/>
        <v>0</v>
      </c>
      <c r="M29" s="282">
        <f t="shared" si="12"/>
        <v>0</v>
      </c>
      <c r="N29" s="282">
        <f t="shared" si="12"/>
        <v>0</v>
      </c>
      <c r="O29" s="282">
        <f t="shared" si="12"/>
        <v>0</v>
      </c>
      <c r="P29" s="282">
        <f t="shared" si="12"/>
        <v>0</v>
      </c>
      <c r="Q29" s="282">
        <f t="shared" si="12"/>
        <v>0</v>
      </c>
      <c r="R29" s="282">
        <f t="shared" si="12"/>
        <v>0</v>
      </c>
      <c r="S29" s="282">
        <f t="shared" si="12"/>
        <v>0</v>
      </c>
    </row>
    <row r="30" spans="2:21" ht="15" customHeight="1" x14ac:dyDescent="0.25">
      <c r="B30" s="383" t="s">
        <v>160</v>
      </c>
      <c r="C30" s="384"/>
      <c r="D30" s="385"/>
      <c r="E30" s="283">
        <f t="shared" ref="E30:S30" si="13">E28-E29</f>
        <v>0</v>
      </c>
      <c r="F30" s="282">
        <f t="shared" si="13"/>
        <v>0</v>
      </c>
      <c r="G30" s="282">
        <f t="shared" si="13"/>
        <v>0</v>
      </c>
      <c r="H30" s="282">
        <f t="shared" si="13"/>
        <v>0</v>
      </c>
      <c r="I30" s="282">
        <f t="shared" si="13"/>
        <v>0</v>
      </c>
      <c r="J30" s="282">
        <f t="shared" si="13"/>
        <v>0</v>
      </c>
      <c r="K30" s="282">
        <f t="shared" si="13"/>
        <v>0</v>
      </c>
      <c r="L30" s="282">
        <f t="shared" si="13"/>
        <v>0</v>
      </c>
      <c r="M30" s="282">
        <f t="shared" si="13"/>
        <v>0</v>
      </c>
      <c r="N30" s="282">
        <f t="shared" si="13"/>
        <v>0</v>
      </c>
      <c r="O30" s="282">
        <f t="shared" si="13"/>
        <v>0</v>
      </c>
      <c r="P30" s="282">
        <f t="shared" si="13"/>
        <v>0</v>
      </c>
      <c r="Q30" s="282">
        <f t="shared" si="13"/>
        <v>0</v>
      </c>
      <c r="R30" s="282">
        <f t="shared" si="13"/>
        <v>0</v>
      </c>
      <c r="S30" s="282">
        <f t="shared" si="13"/>
        <v>0</v>
      </c>
    </row>
    <row r="32" spans="2:21" ht="105.75" customHeight="1" x14ac:dyDescent="0.25">
      <c r="B32" s="284"/>
      <c r="C32" s="284"/>
      <c r="D32" s="284"/>
    </row>
  </sheetData>
  <sheetProtection algorithmName="SHA-512" hashValue="3hYhcwLZHKP9v43TqcRyru8svFVhJn85vCfUuDOXLlscDNbAO3BAtlRpUZ1/kCXr+PNtjn3Lm23GKNyxp4dRig==" saltValue="YXLrnT5UbDfHN2ziXg+b4g==" spinCount="100000" sheet="1" objects="1" scenarios="1"/>
  <mergeCells count="16">
    <mergeCell ref="B30:D30"/>
    <mergeCell ref="K2:S2"/>
    <mergeCell ref="N3:O3"/>
    <mergeCell ref="B8:B11"/>
    <mergeCell ref="C8:C11"/>
    <mergeCell ref="D8:D11"/>
    <mergeCell ref="F8:S8"/>
    <mergeCell ref="F9:F11"/>
    <mergeCell ref="G9:J9"/>
    <mergeCell ref="L9:L11"/>
    <mergeCell ref="M9:O9"/>
    <mergeCell ref="Q9:Q11"/>
    <mergeCell ref="S9:S11"/>
    <mergeCell ref="B23:C23"/>
    <mergeCell ref="B28:D28"/>
    <mergeCell ref="B29:D29"/>
  </mergeCells>
  <conditionalFormatting sqref="E30">
    <cfRule type="cellIs" dxfId="4" priority="2" operator="lessThan">
      <formula>0</formula>
    </cfRule>
  </conditionalFormatting>
  <conditionalFormatting sqref="U10:U11 U12:V23 T23">
    <cfRule type="notContainsBlanks" dxfId="3" priority="1">
      <formula>LEN(TRIM(T10))&gt;0</formula>
    </cfRule>
  </conditionalFormatting>
  <pageMargins left="0.7" right="0.7" top="0.75" bottom="0.75" header="0.3" footer="0.3"/>
  <pageSetup scale="52" orientation="landscape" r:id="rId1"/>
  <headerFooter>
    <oddFooter xml:space="preserve">&amp;L
</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19967-5E12-499D-8A5B-71D213D4285F}">
  <dimension ref="B2:U32"/>
  <sheetViews>
    <sheetView showGridLines="0" tabSelected="1" zoomScaleNormal="100" zoomScalePageLayoutView="40" workbookViewId="0">
      <selection activeCell="U13" sqref="U13"/>
    </sheetView>
  </sheetViews>
  <sheetFormatPr defaultRowHeight="15" x14ac:dyDescent="0.25"/>
  <cols>
    <col min="1" max="1" width="3.42578125" customWidth="1"/>
    <col min="2" max="2" width="6.5703125" customWidth="1"/>
    <col min="3" max="3" width="55.5703125" customWidth="1"/>
    <col min="4" max="4" width="13.5703125" customWidth="1"/>
    <col min="5" max="5" width="0.5703125" customWidth="1"/>
    <col min="6" max="10" width="13.5703125" customWidth="1"/>
    <col min="11" max="11" width="0.7109375" customWidth="1"/>
    <col min="12" max="15" width="13.5703125" customWidth="1"/>
    <col min="16" max="16" width="0.5703125" customWidth="1"/>
    <col min="17" max="17" width="13.5703125" customWidth="1"/>
    <col min="18" max="18" width="0.5703125" customWidth="1"/>
    <col min="19" max="19" width="15" customWidth="1"/>
    <col min="20" max="20" width="2.7109375" customWidth="1"/>
    <col min="21" max="21" width="21" customWidth="1"/>
    <col min="22" max="22" width="15.5703125" customWidth="1"/>
  </cols>
  <sheetData>
    <row r="2" spans="2:21" ht="37.5" customHeight="1" x14ac:dyDescent="0.25">
      <c r="K2" s="386" t="s">
        <v>179</v>
      </c>
      <c r="L2" s="387"/>
      <c r="M2" s="387"/>
      <c r="N2" s="387"/>
      <c r="O2" s="387"/>
      <c r="P2" s="387"/>
      <c r="Q2" s="387"/>
      <c r="R2" s="387"/>
      <c r="S2" s="387"/>
    </row>
    <row r="3" spans="2:21" ht="18" customHeight="1" x14ac:dyDescent="0.25">
      <c r="C3" s="67"/>
      <c r="D3" s="266"/>
      <c r="F3" s="263" t="s">
        <v>166</v>
      </c>
      <c r="J3" s="264"/>
      <c r="L3" s="265"/>
      <c r="M3" s="287" t="s">
        <v>177</v>
      </c>
      <c r="N3" s="388"/>
      <c r="O3" s="389"/>
      <c r="Q3" s="287" t="s">
        <v>178</v>
      </c>
      <c r="S3" s="288"/>
    </row>
    <row r="4" spans="2:21" x14ac:dyDescent="0.25">
      <c r="C4" s="67"/>
      <c r="D4" s="269"/>
      <c r="F4" s="263" t="s">
        <v>167</v>
      </c>
      <c r="J4" s="264"/>
      <c r="L4" s="267"/>
      <c r="M4" s="267"/>
      <c r="N4" s="267"/>
      <c r="O4" s="267"/>
      <c r="Q4" s="286" t="s">
        <v>176</v>
      </c>
      <c r="S4" s="266"/>
    </row>
    <row r="5" spans="2:21" ht="15.75" x14ac:dyDescent="0.25">
      <c r="C5" s="67"/>
      <c r="J5" s="270"/>
      <c r="L5" s="268"/>
      <c r="M5" s="268"/>
      <c r="N5" s="268"/>
      <c r="S5" s="268"/>
    </row>
    <row r="6" spans="2:21" x14ac:dyDescent="0.25">
      <c r="B6" s="285" t="s">
        <v>174</v>
      </c>
      <c r="C6" s="67"/>
      <c r="J6" s="264"/>
    </row>
    <row r="7" spans="2:21" ht="15.75" x14ac:dyDescent="0.25">
      <c r="B7" s="271"/>
      <c r="C7" s="263"/>
      <c r="D7" s="263"/>
      <c r="E7" s="263"/>
      <c r="H7" s="265"/>
      <c r="J7" s="264"/>
    </row>
    <row r="8" spans="2:21" ht="15" customHeight="1" x14ac:dyDescent="0.25">
      <c r="B8" s="390" t="s">
        <v>157</v>
      </c>
      <c r="C8" s="392" t="s">
        <v>173</v>
      </c>
      <c r="D8" s="390" t="s">
        <v>156</v>
      </c>
      <c r="F8" s="394" t="s">
        <v>168</v>
      </c>
      <c r="G8" s="394"/>
      <c r="H8" s="394"/>
      <c r="I8" s="394"/>
      <c r="J8" s="394"/>
      <c r="K8" s="394"/>
      <c r="L8" s="394"/>
      <c r="M8" s="394"/>
      <c r="N8" s="394"/>
      <c r="O8" s="394"/>
      <c r="P8" s="394"/>
      <c r="Q8" s="394"/>
      <c r="R8" s="394"/>
      <c r="S8" s="394"/>
      <c r="U8" s="272"/>
    </row>
    <row r="9" spans="2:21" ht="45" customHeight="1" x14ac:dyDescent="0.25">
      <c r="B9" s="390"/>
      <c r="C9" s="392"/>
      <c r="D9" s="390"/>
      <c r="E9" s="273"/>
      <c r="F9" s="395" t="s">
        <v>60</v>
      </c>
      <c r="G9" s="398" t="s">
        <v>162</v>
      </c>
      <c r="H9" s="398"/>
      <c r="I9" s="398"/>
      <c r="J9" s="398"/>
      <c r="L9" s="395" t="s">
        <v>62</v>
      </c>
      <c r="M9" s="399" t="s">
        <v>163</v>
      </c>
      <c r="N9" s="400"/>
      <c r="O9" s="401"/>
      <c r="Q9" s="395" t="s">
        <v>161</v>
      </c>
      <c r="S9" s="395" t="s">
        <v>155</v>
      </c>
      <c r="U9" s="272"/>
    </row>
    <row r="10" spans="2:21" ht="102" customHeight="1" x14ac:dyDescent="0.25">
      <c r="B10" s="390"/>
      <c r="C10" s="392"/>
      <c r="D10" s="390"/>
      <c r="E10" s="273"/>
      <c r="F10" s="396"/>
      <c r="G10" s="395" t="s">
        <v>170</v>
      </c>
      <c r="H10" s="395" t="s">
        <v>171</v>
      </c>
      <c r="I10" s="395" t="s">
        <v>172</v>
      </c>
      <c r="J10" s="395" t="s">
        <v>47</v>
      </c>
      <c r="L10" s="396"/>
      <c r="M10" s="395" t="s">
        <v>170</v>
      </c>
      <c r="N10" s="395" t="s">
        <v>171</v>
      </c>
      <c r="O10" s="395" t="s">
        <v>172</v>
      </c>
      <c r="Q10" s="396"/>
      <c r="S10" s="396"/>
      <c r="U10" s="272"/>
    </row>
    <row r="11" spans="2:21" ht="15" customHeight="1" x14ac:dyDescent="0.25">
      <c r="B11" s="391"/>
      <c r="C11" s="393"/>
      <c r="D11" s="391"/>
      <c r="E11" s="277"/>
      <c r="F11" s="397"/>
      <c r="G11" s="397"/>
      <c r="H11" s="397"/>
      <c r="I11" s="397"/>
      <c r="J11" s="397"/>
      <c r="K11" s="261"/>
      <c r="L11" s="397"/>
      <c r="M11" s="397"/>
      <c r="N11" s="397"/>
      <c r="O11" s="397"/>
      <c r="P11" s="262"/>
      <c r="Q11" s="397"/>
      <c r="R11" s="262"/>
      <c r="S11" s="397"/>
    </row>
    <row r="12" spans="2:21" x14ac:dyDescent="0.25">
      <c r="B12" s="279"/>
      <c r="C12" s="279"/>
      <c r="D12" s="266"/>
      <c r="E12" s="280"/>
      <c r="F12" s="266"/>
      <c r="G12" s="266"/>
      <c r="H12" s="266"/>
      <c r="I12" s="266"/>
      <c r="J12" s="266"/>
      <c r="K12" s="83"/>
      <c r="L12" s="266"/>
      <c r="M12" s="266"/>
      <c r="N12" s="266"/>
      <c r="O12" s="266"/>
      <c r="P12" s="281"/>
      <c r="Q12" s="282">
        <f>F12+L12</f>
        <v>0</v>
      </c>
      <c r="R12" s="269"/>
      <c r="S12" s="269">
        <f>D12-Q12</f>
        <v>0</v>
      </c>
      <c r="U12" t="str">
        <f>IFERROR(IF(H12+I12+J12+G12&lt;&gt;F12,"Nav veikts attiecināmo izmaksu sadalījums pa finansētājiem!",IF(M12+N12+O12&lt;&gt;L12,"Nav veikts neattiecināmo izmaksu sadalījums pa finansētājiem!","")),"")</f>
        <v/>
      </c>
    </row>
    <row r="13" spans="2:21" x14ac:dyDescent="0.25">
      <c r="B13" s="279"/>
      <c r="C13" s="279"/>
      <c r="D13" s="266"/>
      <c r="E13" s="280"/>
      <c r="F13" s="266"/>
      <c r="G13" s="266"/>
      <c r="H13" s="266"/>
      <c r="I13" s="266"/>
      <c r="J13" s="266"/>
      <c r="K13" s="83"/>
      <c r="L13" s="266"/>
      <c r="M13" s="266"/>
      <c r="N13" s="266"/>
      <c r="O13" s="266"/>
      <c r="P13" s="269"/>
      <c r="Q13" s="282">
        <f t="shared" ref="Q13:Q22" si="0">F13+L13</f>
        <v>0</v>
      </c>
      <c r="R13" s="269"/>
      <c r="S13" s="269">
        <f t="shared" ref="S13:S22" si="1">D13-Q13</f>
        <v>0</v>
      </c>
      <c r="U13" t="str">
        <f t="shared" ref="U13:U23" si="2">IFERROR(IF(H13+I13+J13+G13&lt;&gt;F13,"Nav veikts attiecināmo izmaksu sadalījums pa finansētājiem!",IF(M13+N13+O13&lt;&gt;L13,"Nav veikts neattiecināmo izmaksu sadalījums pa finansētājiem!","")),"")</f>
        <v/>
      </c>
    </row>
    <row r="14" spans="2:21" x14ac:dyDescent="0.25">
      <c r="B14" s="279"/>
      <c r="C14" s="279"/>
      <c r="D14" s="266"/>
      <c r="E14" s="280"/>
      <c r="F14" s="266"/>
      <c r="G14" s="266"/>
      <c r="H14" s="266"/>
      <c r="I14" s="266"/>
      <c r="J14" s="266"/>
      <c r="K14" s="83"/>
      <c r="L14" s="266"/>
      <c r="M14" s="266"/>
      <c r="N14" s="266"/>
      <c r="O14" s="266"/>
      <c r="P14" s="269"/>
      <c r="Q14" s="282">
        <f t="shared" si="0"/>
        <v>0</v>
      </c>
      <c r="R14" s="269"/>
      <c r="S14" s="269">
        <f t="shared" si="1"/>
        <v>0</v>
      </c>
      <c r="U14" t="str">
        <f t="shared" si="2"/>
        <v/>
      </c>
    </row>
    <row r="15" spans="2:21" x14ac:dyDescent="0.25">
      <c r="B15" s="279"/>
      <c r="C15" s="279"/>
      <c r="D15" s="266"/>
      <c r="E15" s="280"/>
      <c r="F15" s="266"/>
      <c r="G15" s="266"/>
      <c r="H15" s="266"/>
      <c r="I15" s="266"/>
      <c r="J15" s="266"/>
      <c r="K15" s="83"/>
      <c r="L15" s="266"/>
      <c r="M15" s="266"/>
      <c r="N15" s="266"/>
      <c r="O15" s="266"/>
      <c r="P15" s="269"/>
      <c r="Q15" s="282">
        <f t="shared" si="0"/>
        <v>0</v>
      </c>
      <c r="R15" s="269"/>
      <c r="S15" s="269">
        <f t="shared" si="1"/>
        <v>0</v>
      </c>
      <c r="U15" t="str">
        <f t="shared" si="2"/>
        <v/>
      </c>
    </row>
    <row r="16" spans="2:21" x14ac:dyDescent="0.25">
      <c r="B16" s="279"/>
      <c r="C16" s="279"/>
      <c r="D16" s="266"/>
      <c r="E16" s="280"/>
      <c r="F16" s="266"/>
      <c r="G16" s="266"/>
      <c r="H16" s="266"/>
      <c r="I16" s="266"/>
      <c r="J16" s="266"/>
      <c r="K16" s="83"/>
      <c r="L16" s="266"/>
      <c r="M16" s="266"/>
      <c r="N16" s="266"/>
      <c r="O16" s="266"/>
      <c r="P16" s="269"/>
      <c r="Q16" s="282">
        <f t="shared" si="0"/>
        <v>0</v>
      </c>
      <c r="R16" s="269"/>
      <c r="S16" s="269">
        <f t="shared" si="1"/>
        <v>0</v>
      </c>
      <c r="U16" t="str">
        <f t="shared" si="2"/>
        <v/>
      </c>
    </row>
    <row r="17" spans="2:21" x14ac:dyDescent="0.25">
      <c r="B17" s="279"/>
      <c r="C17" s="279"/>
      <c r="D17" s="266"/>
      <c r="E17" s="280"/>
      <c r="F17" s="266"/>
      <c r="G17" s="266"/>
      <c r="H17" s="266"/>
      <c r="I17" s="266"/>
      <c r="J17" s="266"/>
      <c r="K17" s="83"/>
      <c r="L17" s="266"/>
      <c r="M17" s="266"/>
      <c r="N17" s="266"/>
      <c r="O17" s="266"/>
      <c r="P17" s="269"/>
      <c r="Q17" s="282">
        <f t="shared" si="0"/>
        <v>0</v>
      </c>
      <c r="R17" s="269"/>
      <c r="S17" s="269">
        <f t="shared" si="1"/>
        <v>0</v>
      </c>
      <c r="U17" t="str">
        <f t="shared" si="2"/>
        <v/>
      </c>
    </row>
    <row r="18" spans="2:21" x14ac:dyDescent="0.25">
      <c r="B18" s="279"/>
      <c r="C18" s="279"/>
      <c r="D18" s="266"/>
      <c r="E18" s="280"/>
      <c r="F18" s="266"/>
      <c r="G18" s="266"/>
      <c r="H18" s="266"/>
      <c r="I18" s="266"/>
      <c r="J18" s="266"/>
      <c r="K18" s="83"/>
      <c r="L18" s="266"/>
      <c r="M18" s="266"/>
      <c r="N18" s="266"/>
      <c r="O18" s="266"/>
      <c r="P18" s="269"/>
      <c r="Q18" s="282">
        <f t="shared" si="0"/>
        <v>0</v>
      </c>
      <c r="R18" s="269"/>
      <c r="S18" s="269">
        <f t="shared" si="1"/>
        <v>0</v>
      </c>
      <c r="U18" t="str">
        <f t="shared" si="2"/>
        <v/>
      </c>
    </row>
    <row r="19" spans="2:21" x14ac:dyDescent="0.25">
      <c r="B19" s="279"/>
      <c r="C19" s="279"/>
      <c r="D19" s="266"/>
      <c r="E19" s="280"/>
      <c r="F19" s="266"/>
      <c r="G19" s="266"/>
      <c r="H19" s="266"/>
      <c r="I19" s="266"/>
      <c r="J19" s="266"/>
      <c r="K19" s="83"/>
      <c r="L19" s="266"/>
      <c r="M19" s="266"/>
      <c r="N19" s="266"/>
      <c r="O19" s="266"/>
      <c r="P19" s="269"/>
      <c r="Q19" s="282">
        <f t="shared" si="0"/>
        <v>0</v>
      </c>
      <c r="R19" s="269"/>
      <c r="S19" s="269">
        <f t="shared" si="1"/>
        <v>0</v>
      </c>
      <c r="U19" t="str">
        <f t="shared" si="2"/>
        <v/>
      </c>
    </row>
    <row r="20" spans="2:21" x14ac:dyDescent="0.25">
      <c r="B20" s="279"/>
      <c r="C20" s="279"/>
      <c r="D20" s="266"/>
      <c r="E20" s="280"/>
      <c r="F20" s="266"/>
      <c r="G20" s="266"/>
      <c r="H20" s="266"/>
      <c r="I20" s="266"/>
      <c r="J20" s="266"/>
      <c r="K20" s="83"/>
      <c r="L20" s="266"/>
      <c r="M20" s="266"/>
      <c r="N20" s="266"/>
      <c r="O20" s="266"/>
      <c r="P20" s="269"/>
      <c r="Q20" s="282">
        <f t="shared" si="0"/>
        <v>0</v>
      </c>
      <c r="R20" s="269"/>
      <c r="S20" s="269">
        <f t="shared" si="1"/>
        <v>0</v>
      </c>
      <c r="U20" t="str">
        <f t="shared" si="2"/>
        <v/>
      </c>
    </row>
    <row r="21" spans="2:21" x14ac:dyDescent="0.25">
      <c r="B21" s="279"/>
      <c r="C21" s="279"/>
      <c r="D21" s="266"/>
      <c r="E21" s="280"/>
      <c r="F21" s="266"/>
      <c r="G21" s="266"/>
      <c r="H21" s="266"/>
      <c r="I21" s="266"/>
      <c r="J21" s="266"/>
      <c r="K21" s="83"/>
      <c r="L21" s="266"/>
      <c r="M21" s="266"/>
      <c r="N21" s="266"/>
      <c r="O21" s="266"/>
      <c r="P21" s="269"/>
      <c r="Q21" s="282">
        <f t="shared" si="0"/>
        <v>0</v>
      </c>
      <c r="R21" s="269"/>
      <c r="S21" s="269">
        <f t="shared" si="1"/>
        <v>0</v>
      </c>
      <c r="U21" t="str">
        <f t="shared" si="2"/>
        <v/>
      </c>
    </row>
    <row r="22" spans="2:21" x14ac:dyDescent="0.25">
      <c r="B22" s="279"/>
      <c r="C22" s="279"/>
      <c r="D22" s="266"/>
      <c r="E22" s="280"/>
      <c r="F22" s="266"/>
      <c r="G22" s="266"/>
      <c r="H22" s="266"/>
      <c r="I22" s="266"/>
      <c r="J22" s="266"/>
      <c r="K22" s="83"/>
      <c r="L22" s="266"/>
      <c r="M22" s="266"/>
      <c r="N22" s="266"/>
      <c r="O22" s="266"/>
      <c r="P22" s="269"/>
      <c r="Q22" s="282">
        <f t="shared" si="0"/>
        <v>0</v>
      </c>
      <c r="R22" s="269"/>
      <c r="S22" s="269">
        <f t="shared" si="1"/>
        <v>0</v>
      </c>
      <c r="U22" t="str">
        <f t="shared" si="2"/>
        <v/>
      </c>
    </row>
    <row r="23" spans="2:21" ht="51" customHeight="1" x14ac:dyDescent="0.25">
      <c r="B23" s="383" t="s">
        <v>158</v>
      </c>
      <c r="C23" s="402"/>
      <c r="D23" s="282">
        <f t="shared" ref="D23:K23" si="3">SUM(D12:D22)</f>
        <v>0</v>
      </c>
      <c r="E23" s="282">
        <f t="shared" si="3"/>
        <v>0</v>
      </c>
      <c r="F23" s="282">
        <f t="shared" si="3"/>
        <v>0</v>
      </c>
      <c r="G23" s="282">
        <f t="shared" si="3"/>
        <v>0</v>
      </c>
      <c r="H23" s="282">
        <f t="shared" si="3"/>
        <v>0</v>
      </c>
      <c r="I23" s="282">
        <f t="shared" si="3"/>
        <v>0</v>
      </c>
      <c r="J23" s="282">
        <f t="shared" si="3"/>
        <v>0</v>
      </c>
      <c r="K23" s="282">
        <f t="shared" si="3"/>
        <v>0</v>
      </c>
      <c r="L23" s="282">
        <f>SUM(L12:L22)</f>
        <v>0</v>
      </c>
      <c r="M23" s="282">
        <f t="shared" ref="M23:S23" si="4">SUM(M12:M22)</f>
        <v>0</v>
      </c>
      <c r="N23" s="282">
        <f t="shared" si="4"/>
        <v>0</v>
      </c>
      <c r="O23" s="282">
        <f t="shared" si="4"/>
        <v>0</v>
      </c>
      <c r="P23" s="282">
        <f t="shared" si="4"/>
        <v>0</v>
      </c>
      <c r="Q23" s="282">
        <f t="shared" si="4"/>
        <v>0</v>
      </c>
      <c r="R23" s="282">
        <f t="shared" si="4"/>
        <v>0</v>
      </c>
      <c r="S23" s="282">
        <f t="shared" si="4"/>
        <v>0</v>
      </c>
      <c r="U23" t="str">
        <f t="shared" si="2"/>
        <v/>
      </c>
    </row>
    <row r="27" spans="2:21" ht="15.75" x14ac:dyDescent="0.25">
      <c r="B27" s="271" t="s">
        <v>175</v>
      </c>
    </row>
    <row r="28" spans="2:21" ht="15" customHeight="1" x14ac:dyDescent="0.25">
      <c r="B28" s="383" t="s">
        <v>169</v>
      </c>
      <c r="C28" s="384"/>
      <c r="D28" s="385"/>
      <c r="E28" s="283">
        <f>'[1]Līguma pielikums'!E98</f>
        <v>0</v>
      </c>
      <c r="F28" s="266"/>
      <c r="G28" s="266"/>
      <c r="H28" s="266"/>
      <c r="I28" s="266"/>
      <c r="J28" s="266"/>
      <c r="K28" s="266"/>
      <c r="L28" s="266"/>
      <c r="M28" s="266"/>
      <c r="N28" s="266"/>
      <c r="O28" s="266"/>
      <c r="P28" s="266"/>
      <c r="Q28" s="266"/>
      <c r="R28" s="266"/>
      <c r="S28" s="266"/>
    </row>
    <row r="29" spans="2:21" ht="15" customHeight="1" x14ac:dyDescent="0.25">
      <c r="B29" s="383" t="s">
        <v>159</v>
      </c>
      <c r="C29" s="384"/>
      <c r="D29" s="385"/>
      <c r="E29" s="283">
        <f t="shared" ref="E29:S29" si="5">E23</f>
        <v>0</v>
      </c>
      <c r="F29" s="282">
        <f>F23</f>
        <v>0</v>
      </c>
      <c r="G29" s="282">
        <f t="shared" si="5"/>
        <v>0</v>
      </c>
      <c r="H29" s="282">
        <f>H23</f>
        <v>0</v>
      </c>
      <c r="I29" s="282">
        <f t="shared" si="5"/>
        <v>0</v>
      </c>
      <c r="J29" s="282">
        <f t="shared" si="5"/>
        <v>0</v>
      </c>
      <c r="K29" s="282">
        <f t="shared" si="5"/>
        <v>0</v>
      </c>
      <c r="L29" s="282">
        <f t="shared" si="5"/>
        <v>0</v>
      </c>
      <c r="M29" s="282">
        <f t="shared" si="5"/>
        <v>0</v>
      </c>
      <c r="N29" s="282">
        <f t="shared" si="5"/>
        <v>0</v>
      </c>
      <c r="O29" s="282">
        <f t="shared" si="5"/>
        <v>0</v>
      </c>
      <c r="P29" s="282">
        <f t="shared" si="5"/>
        <v>0</v>
      </c>
      <c r="Q29" s="282">
        <f t="shared" si="5"/>
        <v>0</v>
      </c>
      <c r="R29" s="282">
        <f t="shared" si="5"/>
        <v>0</v>
      </c>
      <c r="S29" s="282">
        <f t="shared" si="5"/>
        <v>0</v>
      </c>
    </row>
    <row r="30" spans="2:21" ht="15" customHeight="1" x14ac:dyDescent="0.25">
      <c r="B30" s="383" t="s">
        <v>160</v>
      </c>
      <c r="C30" s="384"/>
      <c r="D30" s="385"/>
      <c r="E30" s="283">
        <f t="shared" ref="E30:S30" si="6">E28-E29</f>
        <v>0</v>
      </c>
      <c r="F30" s="282">
        <f t="shared" si="6"/>
        <v>0</v>
      </c>
      <c r="G30" s="282">
        <f t="shared" si="6"/>
        <v>0</v>
      </c>
      <c r="H30" s="282">
        <f t="shared" si="6"/>
        <v>0</v>
      </c>
      <c r="I30" s="282">
        <f t="shared" si="6"/>
        <v>0</v>
      </c>
      <c r="J30" s="282">
        <f t="shared" si="6"/>
        <v>0</v>
      </c>
      <c r="K30" s="282">
        <f t="shared" si="6"/>
        <v>0</v>
      </c>
      <c r="L30" s="282">
        <f t="shared" si="6"/>
        <v>0</v>
      </c>
      <c r="M30" s="282">
        <f t="shared" si="6"/>
        <v>0</v>
      </c>
      <c r="N30" s="282">
        <f t="shared" si="6"/>
        <v>0</v>
      </c>
      <c r="O30" s="282">
        <f t="shared" si="6"/>
        <v>0</v>
      </c>
      <c r="P30" s="282">
        <f t="shared" si="6"/>
        <v>0</v>
      </c>
      <c r="Q30" s="282">
        <f t="shared" si="6"/>
        <v>0</v>
      </c>
      <c r="R30" s="282">
        <f t="shared" si="6"/>
        <v>0</v>
      </c>
      <c r="S30" s="282">
        <f t="shared" si="6"/>
        <v>0</v>
      </c>
    </row>
    <row r="32" spans="2:21" ht="105.75" customHeight="1" x14ac:dyDescent="0.25">
      <c r="B32" s="284"/>
      <c r="C32" s="284"/>
      <c r="D32" s="284"/>
    </row>
  </sheetData>
  <sheetProtection algorithmName="SHA-512" hashValue="4Jerg3amaq8Ae805IHc2io+OlfoXSXfILC046hyJTgBn4dOpApHMoT9RA3ro44N5aP65pI1Eups+JPHWcIR1Yg==" saltValue="FApV2KLzAXgg/FkqYFPvIw==" spinCount="100000" sheet="1" objects="1" scenarios="1"/>
  <mergeCells count="23">
    <mergeCell ref="B30:D30"/>
    <mergeCell ref="Q9:Q11"/>
    <mergeCell ref="N10:N11"/>
    <mergeCell ref="O10:O11"/>
    <mergeCell ref="B23:C23"/>
    <mergeCell ref="B28:D28"/>
    <mergeCell ref="B29:D29"/>
    <mergeCell ref="K2:S2"/>
    <mergeCell ref="N3:O3"/>
    <mergeCell ref="B8:B11"/>
    <mergeCell ref="C8:C11"/>
    <mergeCell ref="D8:D11"/>
    <mergeCell ref="F8:S8"/>
    <mergeCell ref="F9:F11"/>
    <mergeCell ref="G9:J9"/>
    <mergeCell ref="L9:L11"/>
    <mergeCell ref="M9:O9"/>
    <mergeCell ref="S9:S11"/>
    <mergeCell ref="G10:G11"/>
    <mergeCell ref="H10:H11"/>
    <mergeCell ref="I10:I11"/>
    <mergeCell ref="J10:J11"/>
    <mergeCell ref="M10:M11"/>
  </mergeCells>
  <conditionalFormatting sqref="E30">
    <cfRule type="cellIs" dxfId="2" priority="1" operator="lessThan">
      <formula>0</formula>
    </cfRule>
  </conditionalFormatting>
  <conditionalFormatting sqref="T23">
    <cfRule type="notContainsBlanks" dxfId="1" priority="2">
      <formula>LEN(TRIM(T23))&gt;0</formula>
    </cfRule>
  </conditionalFormatting>
  <conditionalFormatting sqref="U11 U12:V23">
    <cfRule type="notContainsBlanks" dxfId="0" priority="3">
      <formula>LEN(TRIM(U11))&gt;0</formula>
    </cfRule>
  </conditionalFormatting>
  <pageMargins left="0.7" right="0.7" top="0.75" bottom="0.75" header="0.3" footer="0.3"/>
  <pageSetup scale="52" orientation="landscape" r:id="rId1"/>
  <headerFooter>
    <oddFooter>&amp;Lveresija 1</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1BCAB-D9C8-44AA-BB4B-061C56F98DF3}">
  <sheetPr>
    <tabColor rgb="FFD0DE4E"/>
  </sheetPr>
  <dimension ref="A1:J49"/>
  <sheetViews>
    <sheetView topLeftCell="A32" zoomScaleNormal="100" workbookViewId="0">
      <selection activeCell="C39" sqref="C39"/>
    </sheetView>
  </sheetViews>
  <sheetFormatPr defaultColWidth="0" defaultRowHeight="15" x14ac:dyDescent="0.25"/>
  <cols>
    <col min="1" max="1" width="51.28515625" style="8" customWidth="1"/>
    <col min="2" max="2" width="9.140625" style="8" customWidth="1"/>
    <col min="3" max="3" width="16.42578125" style="8" customWidth="1"/>
    <col min="4" max="4" width="21.7109375" style="8" customWidth="1"/>
    <col min="5" max="5" width="8.140625" style="8" customWidth="1"/>
    <col min="6" max="6" width="25.140625" style="8" customWidth="1"/>
    <col min="7" max="7" width="26.5703125" customWidth="1"/>
    <col min="8" max="9" width="0" hidden="1" customWidth="1"/>
    <col min="10" max="16384" width="9.140625" hidden="1"/>
  </cols>
  <sheetData>
    <row r="1" spans="1:9" ht="52.5" customHeight="1" x14ac:dyDescent="0.25">
      <c r="A1" s="416" t="s">
        <v>40</v>
      </c>
      <c r="B1" s="416"/>
      <c r="C1" s="416"/>
      <c r="D1" s="416"/>
      <c r="E1" s="416"/>
      <c r="F1" s="416"/>
      <c r="G1" s="40"/>
      <c r="H1" s="9"/>
      <c r="I1" s="9"/>
    </row>
    <row r="2" spans="1:9" x14ac:dyDescent="0.25">
      <c r="A2" s="6" t="s">
        <v>24</v>
      </c>
      <c r="B2" s="6"/>
      <c r="C2" s="6"/>
      <c r="D2" s="40"/>
      <c r="E2" s="40"/>
      <c r="F2" s="6" t="s">
        <v>38</v>
      </c>
      <c r="G2" s="40"/>
    </row>
    <row r="3" spans="1:9" x14ac:dyDescent="0.25">
      <c r="A3" s="7" t="s">
        <v>22</v>
      </c>
      <c r="B3" s="7" t="s">
        <v>23</v>
      </c>
      <c r="C3" s="7" t="s">
        <v>25</v>
      </c>
      <c r="D3" s="40"/>
      <c r="E3" s="40"/>
      <c r="F3" s="7" t="s">
        <v>23</v>
      </c>
      <c r="G3" s="40"/>
    </row>
    <row r="4" spans="1:9" x14ac:dyDescent="0.25">
      <c r="A4" s="41" t="s">
        <v>3</v>
      </c>
      <c r="B4" s="41">
        <v>1</v>
      </c>
      <c r="C4" s="41">
        <v>0.6</v>
      </c>
      <c r="D4" s="40"/>
      <c r="E4" s="40"/>
      <c r="F4" s="98" t="s">
        <v>144</v>
      </c>
      <c r="G4" s="40"/>
    </row>
    <row r="5" spans="1:9" x14ac:dyDescent="0.25">
      <c r="A5" s="41" t="s">
        <v>4</v>
      </c>
      <c r="B5" s="41">
        <v>2</v>
      </c>
      <c r="C5" s="41">
        <v>0.7</v>
      </c>
      <c r="D5" s="40"/>
      <c r="E5" s="40"/>
      <c r="F5" s="40"/>
      <c r="G5" s="40"/>
    </row>
    <row r="6" spans="1:9" x14ac:dyDescent="0.25">
      <c r="A6" s="41" t="s">
        <v>5</v>
      </c>
      <c r="B6" s="41">
        <v>3</v>
      </c>
      <c r="C6" s="41">
        <v>0.8</v>
      </c>
      <c r="D6" s="40"/>
      <c r="E6" s="40"/>
      <c r="F6" s="40"/>
      <c r="G6" s="40"/>
    </row>
    <row r="7" spans="1:9" x14ac:dyDescent="0.25">
      <c r="A7" s="40"/>
      <c r="B7" s="40"/>
      <c r="C7" s="40"/>
      <c r="D7" s="40"/>
      <c r="E7" s="40"/>
      <c r="F7" s="40"/>
      <c r="G7" s="40"/>
    </row>
    <row r="8" spans="1:9" x14ac:dyDescent="0.25">
      <c r="A8" s="6" t="s">
        <v>26</v>
      </c>
      <c r="B8" s="6"/>
      <c r="C8" s="40"/>
      <c r="D8" s="40"/>
      <c r="E8" s="40"/>
      <c r="F8" s="6" t="s">
        <v>36</v>
      </c>
      <c r="G8" s="40"/>
    </row>
    <row r="9" spans="1:9" x14ac:dyDescent="0.25">
      <c r="A9" s="7" t="s">
        <v>22</v>
      </c>
      <c r="B9" s="7" t="s">
        <v>23</v>
      </c>
      <c r="C9" s="40"/>
      <c r="D9" s="40"/>
      <c r="E9" s="40"/>
      <c r="F9" s="7" t="s">
        <v>23</v>
      </c>
      <c r="G9" s="40"/>
    </row>
    <row r="10" spans="1:9" x14ac:dyDescent="0.25">
      <c r="A10" s="41" t="s">
        <v>21</v>
      </c>
      <c r="B10" s="41">
        <v>1</v>
      </c>
      <c r="C10" s="40"/>
      <c r="D10" s="40"/>
      <c r="E10" s="40"/>
      <c r="F10" s="42">
        <v>4.6399999999999997E-2</v>
      </c>
      <c r="G10" s="40"/>
    </row>
    <row r="11" spans="1:9" x14ac:dyDescent="0.25">
      <c r="A11" s="41" t="s">
        <v>14</v>
      </c>
      <c r="B11" s="41">
        <v>0</v>
      </c>
      <c r="C11" s="40"/>
      <c r="D11" s="40"/>
      <c r="E11" s="40" t="s">
        <v>143</v>
      </c>
      <c r="F11" s="246" t="s">
        <v>141</v>
      </c>
      <c r="G11" s="40"/>
    </row>
    <row r="12" spans="1:9" x14ac:dyDescent="0.25">
      <c r="A12" s="40"/>
      <c r="B12" s="40"/>
      <c r="C12" s="40"/>
      <c r="D12" s="40"/>
      <c r="E12" s="40"/>
      <c r="F12" s="40" t="s">
        <v>142</v>
      </c>
      <c r="G12" s="40"/>
    </row>
    <row r="13" spans="1:9" x14ac:dyDescent="0.25">
      <c r="A13" s="6" t="s">
        <v>39</v>
      </c>
      <c r="B13" s="40"/>
      <c r="C13" s="40"/>
      <c r="D13" s="40"/>
      <c r="E13" s="40"/>
      <c r="F13" s="40"/>
      <c r="G13" s="40"/>
    </row>
    <row r="14" spans="1:9" x14ac:dyDescent="0.25">
      <c r="A14" s="7" t="s">
        <v>23</v>
      </c>
      <c r="B14" s="43"/>
      <c r="C14" s="40"/>
      <c r="D14" s="40"/>
      <c r="E14" s="40"/>
      <c r="F14" s="6" t="s">
        <v>33</v>
      </c>
      <c r="G14" s="40"/>
    </row>
    <row r="15" spans="1:9" x14ac:dyDescent="0.25">
      <c r="A15" s="41" t="s">
        <v>2</v>
      </c>
      <c r="B15" s="44"/>
      <c r="C15" s="40"/>
      <c r="D15" s="40"/>
      <c r="E15" s="40"/>
      <c r="F15" s="7" t="s">
        <v>23</v>
      </c>
      <c r="G15" s="40"/>
    </row>
    <row r="16" spans="1:9" x14ac:dyDescent="0.25">
      <c r="A16" s="41" t="s">
        <v>6</v>
      </c>
      <c r="B16" s="40"/>
      <c r="C16" s="40"/>
      <c r="D16" s="40"/>
      <c r="E16" s="40"/>
      <c r="F16" s="41">
        <v>0.21</v>
      </c>
      <c r="G16" s="40"/>
    </row>
    <row r="17" spans="1:7" x14ac:dyDescent="0.25">
      <c r="A17" s="41" t="s">
        <v>27</v>
      </c>
      <c r="B17" s="40"/>
      <c r="C17" s="40"/>
      <c r="D17" s="40"/>
      <c r="E17" s="40"/>
      <c r="F17" s="41">
        <v>0</v>
      </c>
      <c r="G17" s="40"/>
    </row>
    <row r="18" spans="1:7" x14ac:dyDescent="0.25">
      <c r="A18" s="41" t="s">
        <v>30</v>
      </c>
      <c r="B18" s="40"/>
      <c r="C18" s="40"/>
      <c r="D18" s="40"/>
      <c r="E18" s="40"/>
      <c r="F18" s="40"/>
      <c r="G18" s="40"/>
    </row>
    <row r="19" spans="1:7" x14ac:dyDescent="0.25">
      <c r="A19" s="108" t="s">
        <v>129</v>
      </c>
      <c r="B19" s="40"/>
      <c r="C19" s="40"/>
      <c r="D19" s="40"/>
      <c r="E19" s="40"/>
      <c r="F19" s="40"/>
      <c r="G19" s="40"/>
    </row>
    <row r="20" spans="1:7" x14ac:dyDescent="0.25">
      <c r="A20" s="40"/>
      <c r="B20" s="40"/>
      <c r="C20" s="40"/>
      <c r="D20" s="40"/>
      <c r="E20" s="40"/>
      <c r="F20" s="40"/>
      <c r="G20" s="40"/>
    </row>
    <row r="21" spans="1:7" x14ac:dyDescent="0.25">
      <c r="A21" s="40"/>
      <c r="B21" s="40"/>
      <c r="C21" s="40"/>
      <c r="D21" s="40"/>
      <c r="E21" s="40"/>
      <c r="F21" s="40"/>
      <c r="G21" s="40"/>
    </row>
    <row r="22" spans="1:7" x14ac:dyDescent="0.25">
      <c r="A22" s="6" t="s">
        <v>29</v>
      </c>
      <c r="B22" s="6"/>
      <c r="C22" s="40"/>
      <c r="D22" s="40"/>
      <c r="E22" s="40"/>
      <c r="F22" s="40"/>
      <c r="G22" s="40"/>
    </row>
    <row r="23" spans="1:7" x14ac:dyDescent="0.25">
      <c r="A23" s="7" t="s">
        <v>22</v>
      </c>
      <c r="B23" s="7" t="s">
        <v>23</v>
      </c>
      <c r="C23" s="40"/>
      <c r="D23" s="40"/>
      <c r="E23" s="40"/>
      <c r="F23" s="40"/>
      <c r="G23" s="40"/>
    </row>
    <row r="24" spans="1:7" x14ac:dyDescent="0.25">
      <c r="A24" s="41" t="s">
        <v>43</v>
      </c>
      <c r="B24" s="41">
        <f>IF(Tāme!E7&lt;'Atbalsta noteikšana'!E6,0,1)</f>
        <v>1</v>
      </c>
      <c r="C24" s="94"/>
      <c r="D24" s="94"/>
      <c r="E24" s="40"/>
      <c r="F24" s="40"/>
      <c r="G24" s="40"/>
    </row>
    <row r="25" spans="1:7" x14ac:dyDescent="0.25">
      <c r="A25" s="40"/>
      <c r="B25" s="40"/>
      <c r="C25" s="40"/>
      <c r="D25" s="40"/>
      <c r="E25" s="40"/>
      <c r="F25" s="40"/>
      <c r="G25" s="40"/>
    </row>
    <row r="26" spans="1:7" x14ac:dyDescent="0.25">
      <c r="A26" s="6" t="s">
        <v>31</v>
      </c>
      <c r="B26" s="40"/>
      <c r="C26" s="40"/>
      <c r="D26" s="40"/>
      <c r="E26" s="40"/>
      <c r="F26" s="40"/>
      <c r="G26" s="40"/>
    </row>
    <row r="27" spans="1:7" x14ac:dyDescent="0.25">
      <c r="A27" s="7" t="s">
        <v>22</v>
      </c>
      <c r="B27" s="40"/>
      <c r="C27" s="40"/>
      <c r="D27" s="40"/>
      <c r="E27" s="40"/>
      <c r="F27" s="40"/>
      <c r="G27" s="40"/>
    </row>
    <row r="28" spans="1:7" x14ac:dyDescent="0.25">
      <c r="A28" s="41" t="s">
        <v>41</v>
      </c>
      <c r="B28" s="40"/>
      <c r="C28" s="40"/>
      <c r="D28" s="40"/>
      <c r="E28" s="40"/>
      <c r="F28" s="40"/>
      <c r="G28" s="40"/>
    </row>
    <row r="29" spans="1:7" x14ac:dyDescent="0.25">
      <c r="A29" s="41" t="s">
        <v>45</v>
      </c>
      <c r="B29" s="40"/>
      <c r="C29" s="40"/>
      <c r="D29" s="40"/>
      <c r="E29" s="40"/>
      <c r="F29" s="40"/>
      <c r="G29" s="40"/>
    </row>
    <row r="30" spans="1:7" x14ac:dyDescent="0.25">
      <c r="A30" s="108"/>
      <c r="B30" s="40"/>
      <c r="C30" s="40"/>
      <c r="D30" s="40"/>
      <c r="E30" s="40"/>
      <c r="F30" s="40"/>
      <c r="G30" s="40"/>
    </row>
    <row r="31" spans="1:7" x14ac:dyDescent="0.25">
      <c r="A31" s="109" t="s">
        <v>99</v>
      </c>
      <c r="B31" s="40"/>
      <c r="C31" s="40"/>
      <c r="D31" s="40"/>
      <c r="E31" s="40"/>
      <c r="F31" s="40"/>
      <c r="G31" s="40"/>
    </row>
    <row r="32" spans="1:7" ht="30" x14ac:dyDescent="0.25">
      <c r="A32" s="110" t="s">
        <v>107</v>
      </c>
      <c r="B32" s="407" t="s">
        <v>131</v>
      </c>
      <c r="C32" s="408"/>
      <c r="D32" s="408"/>
      <c r="E32" s="407" t="s">
        <v>131</v>
      </c>
      <c r="F32" s="408"/>
      <c r="G32" s="408"/>
    </row>
    <row r="33" spans="1:10" x14ac:dyDescent="0.25">
      <c r="A33" s="95" t="s">
        <v>2</v>
      </c>
      <c r="B33" s="409" t="s">
        <v>80</v>
      </c>
      <c r="C33" s="410"/>
      <c r="D33" s="411"/>
      <c r="E33" s="409" t="s">
        <v>80</v>
      </c>
      <c r="F33" s="410"/>
      <c r="G33" s="411"/>
    </row>
    <row r="34" spans="1:10" ht="43.5" customHeight="1" x14ac:dyDescent="0.25">
      <c r="A34" s="95" t="s">
        <v>6</v>
      </c>
      <c r="B34" s="412" t="s">
        <v>147</v>
      </c>
      <c r="C34" s="413"/>
      <c r="D34" s="414"/>
      <c r="E34" s="412" t="s">
        <v>147</v>
      </c>
      <c r="F34" s="413"/>
      <c r="G34" s="414"/>
    </row>
    <row r="35" spans="1:10" ht="47.25" customHeight="1" x14ac:dyDescent="0.25">
      <c r="A35" s="95" t="s">
        <v>27</v>
      </c>
      <c r="B35" s="404" t="s">
        <v>145</v>
      </c>
      <c r="C35" s="405"/>
      <c r="D35" s="406"/>
      <c r="E35" s="404" t="s">
        <v>145</v>
      </c>
      <c r="F35" s="405"/>
      <c r="G35" s="406"/>
    </row>
    <row r="36" spans="1:10" ht="47.25" customHeight="1" x14ac:dyDescent="0.25">
      <c r="A36" s="95" t="s">
        <v>30</v>
      </c>
      <c r="B36" s="404" t="s">
        <v>146</v>
      </c>
      <c r="C36" s="405"/>
      <c r="D36" s="406"/>
      <c r="E36" s="404" t="s">
        <v>146</v>
      </c>
      <c r="F36" s="405"/>
      <c r="G36" s="406"/>
    </row>
    <row r="37" spans="1:10" ht="36" customHeight="1" x14ac:dyDescent="0.25">
      <c r="A37" s="243" t="s">
        <v>129</v>
      </c>
      <c r="B37" s="415" t="s">
        <v>130</v>
      </c>
      <c r="C37" s="415"/>
      <c r="D37" s="415"/>
      <c r="E37" s="415" t="s">
        <v>130</v>
      </c>
      <c r="F37" s="415"/>
      <c r="G37" s="415"/>
    </row>
    <row r="38" spans="1:10" x14ac:dyDescent="0.25">
      <c r="A38" s="94"/>
      <c r="B38" s="40"/>
      <c r="C38" s="40"/>
      <c r="D38" s="40"/>
      <c r="E38" s="40"/>
      <c r="F38" s="40"/>
      <c r="G38" s="40"/>
    </row>
    <row r="39" spans="1:10" x14ac:dyDescent="0.25">
      <c r="A39" s="109"/>
      <c r="B39"/>
      <c r="C39" s="67"/>
      <c r="D39"/>
      <c r="E39"/>
      <c r="F39"/>
      <c r="H39" s="41"/>
      <c r="I39" s="41"/>
      <c r="J39" s="41"/>
    </row>
    <row r="40" spans="1:10" s="103" customFormat="1" ht="30" x14ac:dyDescent="0.25">
      <c r="A40" s="101" t="s">
        <v>109</v>
      </c>
      <c r="B40" s="102" t="s">
        <v>23</v>
      </c>
      <c r="C40" s="403" t="s">
        <v>105</v>
      </c>
      <c r="D40" s="403"/>
      <c r="E40" s="403"/>
      <c r="F40" s="403"/>
      <c r="H40" s="104"/>
      <c r="I40" s="104"/>
      <c r="J40" s="104"/>
    </row>
    <row r="41" spans="1:10" ht="17.25" customHeight="1" x14ac:dyDescent="0.25">
      <c r="A41" s="99" t="s">
        <v>100</v>
      </c>
      <c r="B41" s="100">
        <f>IFERROR(IF(Finansējums!G106/Finansējums!F106&lt;5%,0,1),1)</f>
        <v>1</v>
      </c>
      <c r="C41" s="41" t="s">
        <v>101</v>
      </c>
      <c r="D41" s="41"/>
      <c r="E41" s="41"/>
      <c r="F41" s="41"/>
      <c r="H41" s="41"/>
      <c r="I41" s="41"/>
      <c r="J41" s="41"/>
    </row>
    <row r="42" spans="1:10" x14ac:dyDescent="0.25">
      <c r="A42"/>
      <c r="B42"/>
      <c r="C42"/>
      <c r="D42"/>
      <c r="E42"/>
      <c r="F42"/>
    </row>
    <row r="43" spans="1:10" x14ac:dyDescent="0.25">
      <c r="A43" s="109"/>
      <c r="B43"/>
      <c r="C43"/>
      <c r="D43"/>
      <c r="E43"/>
      <c r="F43"/>
    </row>
    <row r="44" spans="1:10" s="103" customFormat="1" ht="30" x14ac:dyDescent="0.25">
      <c r="A44" s="101" t="s">
        <v>108</v>
      </c>
      <c r="B44" s="102" t="s">
        <v>23</v>
      </c>
      <c r="C44" s="403" t="s">
        <v>104</v>
      </c>
      <c r="D44" s="403"/>
      <c r="E44" s="403"/>
      <c r="F44" s="403"/>
    </row>
    <row r="45" spans="1:10" x14ac:dyDescent="0.25">
      <c r="A45" s="105" t="s">
        <v>102</v>
      </c>
      <c r="B45" s="106">
        <f>IF(Finansējums!H110&gt;=1,1,0)</f>
        <v>0</v>
      </c>
      <c r="C45" s="107"/>
      <c r="D45" s="107"/>
      <c r="E45" s="107"/>
      <c r="F45" s="107"/>
    </row>
    <row r="46" spans="1:10" ht="30" x14ac:dyDescent="0.25">
      <c r="A46" s="105" t="s">
        <v>103</v>
      </c>
      <c r="B46" s="106" t="str">
        <f>IF(B45=0,"N/A",IF(Finansējums!H110&lt;Finansējums!J110,0,1))</f>
        <v>N/A</v>
      </c>
      <c r="C46" s="106" t="s">
        <v>106</v>
      </c>
      <c r="D46" s="106"/>
      <c r="E46" s="106"/>
      <c r="F46" s="106"/>
    </row>
    <row r="47" spans="1:10" x14ac:dyDescent="0.25">
      <c r="A47"/>
      <c r="B47"/>
      <c r="C47"/>
      <c r="D47"/>
      <c r="E47"/>
      <c r="F47"/>
    </row>
    <row r="48" spans="1:10" x14ac:dyDescent="0.25">
      <c r="A48"/>
      <c r="B48"/>
      <c r="C48"/>
      <c r="D48"/>
      <c r="E48"/>
      <c r="F48"/>
    </row>
    <row r="49" customFormat="1" x14ac:dyDescent="0.25"/>
  </sheetData>
  <mergeCells count="15">
    <mergeCell ref="A1:F1"/>
    <mergeCell ref="B32:D32"/>
    <mergeCell ref="B33:D33"/>
    <mergeCell ref="B34:D34"/>
    <mergeCell ref="B35:D35"/>
    <mergeCell ref="C40:F40"/>
    <mergeCell ref="C44:F44"/>
    <mergeCell ref="B36:D36"/>
    <mergeCell ref="E32:G32"/>
    <mergeCell ref="E33:G33"/>
    <mergeCell ref="E34:G34"/>
    <mergeCell ref="E35:G35"/>
    <mergeCell ref="E36:G36"/>
    <mergeCell ref="B37:D37"/>
    <mergeCell ref="E37:G37"/>
  </mergeCells>
  <hyperlinks>
    <hyperlink ref="F11" r:id="rId1" xr:uid="{1EE9F057-03B7-4E94-ACE0-332BB8700009}"/>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Tāme</vt:lpstr>
      <vt:lpstr>Atbalsta noteikšana</vt:lpstr>
      <vt:lpstr>Finansējums</vt:lpstr>
      <vt:lpstr>Līguma pielikums</vt:lpstr>
      <vt:lpstr>Klientam aizpildāms %</vt:lpstr>
      <vt:lpstr>Klientam aizpildāms summas</vt:lpstr>
      <vt:lpstr>Aprekiniem</vt:lpstr>
      <vt:lpstr>Finansējums!Print_Area</vt:lpstr>
      <vt:lpstr>'Līguma pielikums'!Print_Area</vt:lpstr>
      <vt:lpstr>Tāme!Print_Area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Dace Pārupa</dc:creator>
  <cp:lastModifiedBy>Līga Mellēna</cp:lastModifiedBy>
  <cp:lastPrinted>2023-04-21T19:34:39Z</cp:lastPrinted>
  <dcterms:created xsi:type="dcterms:W3CDTF">2022-10-07T17:17:46Z</dcterms:created>
  <dcterms:modified xsi:type="dcterms:W3CDTF">2024-01-04T07:33:00Z</dcterms:modified>
</cp:coreProperties>
</file>