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workbookProtection workbookAlgorithmName="SHA-512" workbookHashValue="D/Uj3bM8mXSO+5cvKUHeJzP6loJkV2QH+s9L7i0eegNs+/Plkq1Xk7q2sGlTDIzivG+garpuPwbCDWtwdUoXRQ==" workbookSpinCount="100000" workbookSaltValue="Ru1+pW7LOif29Uowq1t+7g==" lockStructure="1"/>
  <bookViews>
    <workbookView xWindow="65416" yWindow="65416" windowWidth="29040" windowHeight="15720" activeTab="0"/>
  </bookViews>
  <sheets>
    <sheet name="Tāme" sheetId="6" r:id="rId1"/>
    <sheet name="Atbalsta noteikšana no 01.2024" sheetId="21" r:id="rId2"/>
    <sheet name="Finansējums" sheetId="16" r:id="rId3"/>
    <sheet name="Līguma pielikums" sheetId="22" state="hidden" r:id="rId4"/>
    <sheet name="Faktisko izmaksu pārskats" sheetId="23" state="hidden" r:id="rId5"/>
    <sheet name="Aprekiniem" sheetId="12" state="hidden" r:id="rId6"/>
  </sheets>
  <definedNames>
    <definedName name="Atb_jautajums_1">#REF!</definedName>
    <definedName name="Diskonta_likme">#REF!</definedName>
    <definedName name="Izmaksu_veidi">#REF!</definedName>
    <definedName name="Kapitala_atlaide">#REF!</definedName>
    <definedName name="Kopa_attiec_apgaismojums">#REF!</definedName>
    <definedName name="Kopa_attiec_buv">#REF!</definedName>
    <definedName name="Kopa_attiec_iekartas">#REF!</definedName>
    <definedName name="Kopa_attiec_inzenier">#REF!</definedName>
    <definedName name="Kopa_attiec_sekundarie">#REF!</definedName>
    <definedName name="Kopa_attiec_siltums">#REF!</definedName>
    <definedName name="Kopa_neattiec_apgaismojums_gber">#REF!</definedName>
    <definedName name="Kopa_neattiec_apgaismojums_pvn">#REF!</definedName>
    <definedName name="Kopa_neattiec_buv_pvn">#REF!</definedName>
    <definedName name="Kopa_neattiec_iekartas_gber">#REF!</definedName>
    <definedName name="Kopa_neattiec_iekartas_pvn">#REF!</definedName>
    <definedName name="Kopa_neattiec_inzenier_gber">#REF!</definedName>
    <definedName name="Kopa_neattiec_inzenier_pvn">#REF!</definedName>
    <definedName name="Kopa_neattiec_sekundarie_gber">#REF!</definedName>
    <definedName name="Kopa_neattiec_sekundarie_pvn">#REF!</definedName>
    <definedName name="Kopa_neattiec_siltums_gber">#REF!</definedName>
    <definedName name="Kopa_neattiec_siltums_pvn">#REF!</definedName>
    <definedName name="Pieejamais_de_minimis">#REF!</definedName>
    <definedName name="_xlnm.Print_Area" localSheetId="2">'Finansējums'!$C$5:$T$64</definedName>
    <definedName name="_xlnm.Print_Area" localSheetId="3">'Līguma pielikums'!$5:$63</definedName>
    <definedName name="_xlnm.Print_Area" localSheetId="0">'Tāme'!$B$3:$M$69</definedName>
    <definedName name="vai_deminimi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<sst xmlns="http://schemas.openxmlformats.org/spreadsheetml/2006/main" count="237" uniqueCount="167">
  <si>
    <t>Nosaukums</t>
  </si>
  <si>
    <t>IZDEVUMU POZĪCIJAS, KAS IEKĻAUTAS INVESTĪCIJU PROJEKTA IZMAKSĀS</t>
  </si>
  <si>
    <t>A</t>
  </si>
  <si>
    <t>Lielais komersants</t>
  </si>
  <si>
    <t>Vidējais komersants</t>
  </si>
  <si>
    <t>Sīkais (mikro) vai mazais komersants</t>
  </si>
  <si>
    <t>B</t>
  </si>
  <si>
    <t>Reģ. Nr.</t>
  </si>
  <si>
    <t>Cena par vienību bez PVN, EUR</t>
  </si>
  <si>
    <t>Kopā, EUR</t>
  </si>
  <si>
    <t>PVN, EUR</t>
  </si>
  <si>
    <t>Būvnieks / piegādātājs</t>
  </si>
  <si>
    <t>Vienību skaits</t>
  </si>
  <si>
    <t>Kopā</t>
  </si>
  <si>
    <t>Nav</t>
  </si>
  <si>
    <t>Piegādātājs</t>
  </si>
  <si>
    <t>Summa, EUR</t>
  </si>
  <si>
    <t>Apraksts</t>
  </si>
  <si>
    <t>INFORMĀCIJA PAR KOMERSANTU</t>
  </si>
  <si>
    <t>Reģistrācijas Nr.</t>
  </si>
  <si>
    <t>MVU statuss</t>
  </si>
  <si>
    <t>Ir</t>
  </si>
  <si>
    <t>Jautājums</t>
  </si>
  <si>
    <t>Atbilde</t>
  </si>
  <si>
    <t>MVU kategroija</t>
  </si>
  <si>
    <t>Maks. Atbalsts</t>
  </si>
  <si>
    <t>Ir/Nav</t>
  </si>
  <si>
    <t>C</t>
  </si>
  <si>
    <t>KOPĒJĀS PROJEKTA IZMAKSAS</t>
  </si>
  <si>
    <t>Vai ir atlicis de minimis?</t>
  </si>
  <si>
    <t>D</t>
  </si>
  <si>
    <t>PVN likme</t>
  </si>
  <si>
    <t>PVN likmes</t>
  </si>
  <si>
    <t>Izmaksu pozīcija</t>
  </si>
  <si>
    <t>Izmaksu veids</t>
  </si>
  <si>
    <t>Diskonta likme</t>
  </si>
  <si>
    <t>Summa, kurai nav norādīts finansējums:</t>
  </si>
  <si>
    <t>Veidlapas versija</t>
  </si>
  <si>
    <t>Atbildes</t>
  </si>
  <si>
    <t>N.p.k.</t>
  </si>
  <si>
    <t>Vai ir atlicis de minimis? (1 ir, 0 nav)</t>
  </si>
  <si>
    <t>t.sk. ALTUM aizdevums, EUR</t>
  </si>
  <si>
    <t>ALTUM aizdevums</t>
  </si>
  <si>
    <r>
      <rPr>
        <b/>
        <sz val="18"/>
        <color rgb="FF00467F"/>
        <rFont val="Century Gothic"/>
        <family val="2"/>
      </rPr>
      <t>ENERGOEFEKTIVITĀTES PAAUGSTINĀŠANAS PASĀKUMI</t>
    </r>
    <r>
      <rPr>
        <sz val="11"/>
        <color rgb="FF00467F"/>
        <rFont val="Century Gothic"/>
        <family val="2"/>
      </rPr>
      <t xml:space="preserve">
</t>
    </r>
    <r>
      <rPr>
        <sz val="9"/>
        <color rgb="FF00467F"/>
        <rFont val="Century Gothic"/>
        <family val="2"/>
      </rPr>
      <t>1.2.1.2.I.1. PASĀKUMĀ "ENERGOEFEKTIVITĀTES PAAUGSTINĀŠANA UZŅĒMĒJDARBĪBĀ 
(IETVEROT PĀREJU UZ ATJAUNOJAMO ENERGORESURSU TEHNOLOĢIJU IZMANTOŠANU SILTUMAPGĀDĒ)"</t>
    </r>
  </si>
  <si>
    <r>
      <t xml:space="preserve">Aizņēmēja līdzdalība 
</t>
    </r>
    <r>
      <rPr>
        <b/>
        <sz val="7"/>
        <color theme="0"/>
        <rFont val="Century Gothic"/>
        <family val="2"/>
      </rPr>
      <t xml:space="preserve">(brīva no publiskā atbalsta) </t>
    </r>
  </si>
  <si>
    <r>
      <t xml:space="preserve">Cita finansētāja aizdevums
</t>
    </r>
    <r>
      <rPr>
        <b/>
        <sz val="7"/>
        <color theme="0"/>
        <rFont val="Century Gothic"/>
        <family val="2"/>
      </rPr>
      <t>(brīvs no publiskā atbalsta)</t>
    </r>
  </si>
  <si>
    <r>
      <t xml:space="preserve">Cits publiskais finansējums, kas saņemts līdz projekta pabeigšanai
</t>
    </r>
    <r>
      <rPr>
        <b/>
        <sz val="7"/>
        <color theme="0"/>
        <rFont val="Century Gothic"/>
        <family val="2"/>
      </rPr>
      <t>(LAD, LIAA u.c.)</t>
    </r>
  </si>
  <si>
    <r>
      <t xml:space="preserve">t.sk. Aizņēmēja līdzdalība, EUR 
</t>
    </r>
    <r>
      <rPr>
        <b/>
        <sz val="7"/>
        <color theme="0"/>
        <rFont val="Century Gothic"/>
        <family val="2"/>
      </rPr>
      <t xml:space="preserve">(brīva no publiskā atbalsta) </t>
    </r>
  </si>
  <si>
    <r>
      <t xml:space="preserve">t.sk. Cita finansētāja aizdevums, EUR
</t>
    </r>
    <r>
      <rPr>
        <b/>
        <sz val="7"/>
        <color theme="0"/>
        <rFont val="Century Gothic"/>
        <family val="2"/>
      </rPr>
      <t>(brīvs no publiskā atbalsta)</t>
    </r>
  </si>
  <si>
    <t>FINANSĒJUMA SADALĪJUMS</t>
  </si>
  <si>
    <t>Pielikums Nr.3</t>
  </si>
  <si>
    <t>Projekta izmaksu tāme</t>
  </si>
  <si>
    <t>Izmaksu veidi un ieguldījumu vienības</t>
  </si>
  <si>
    <t>t.sk., Attiecināmās izmaksas kopā, EUR</t>
  </si>
  <si>
    <r>
      <t xml:space="preserve">Aizņēmēja līdzdalība 
</t>
    </r>
    <r>
      <rPr>
        <sz val="8"/>
        <rFont val="Times New Roman"/>
        <family val="1"/>
      </rPr>
      <t xml:space="preserve">(brīva no publiskā atbalsta) </t>
    </r>
  </si>
  <si>
    <r>
      <t xml:space="preserve">Finansētāja aizdevums
</t>
    </r>
    <r>
      <rPr>
        <sz val="8"/>
        <rFont val="Times New Roman"/>
        <family val="1"/>
      </rPr>
      <t>(brīvs no publiskā atbalsta)</t>
    </r>
  </si>
  <si>
    <r>
      <t xml:space="preserve">Cits publiskais finansējums, kas saņemts līdz projekta pabeigšanai
</t>
    </r>
    <r>
      <rPr>
        <sz val="8"/>
        <rFont val="Times New Roman"/>
        <family val="1"/>
      </rPr>
      <t>(LAD, LIAA u.c.)</t>
    </r>
  </si>
  <si>
    <t>Izmaksu procentuālais sadalījums starp finansētājiem</t>
  </si>
  <si>
    <t>PROJEKTA KOPĒJĀS IZMAKSAS:</t>
  </si>
  <si>
    <t>*</t>
  </si>
  <si>
    <t>Aizņēmēja līdzdalība sadalījumā pa ieguldījumu vienībām netiek veikta. Aizņēmējam līdzdalība jānodrošina ne mazāk kā izmaksu veida kopējā apmērā.</t>
  </si>
  <si>
    <t>**</t>
  </si>
  <si>
    <t>ALTUM aizdevums sadalījumā pa ieguldījumu vienībām netiek veikts. Aizdevumam jābūt ne vairāk kā izmaksu veida kopējā apmērā.</t>
  </si>
  <si>
    <t>***</t>
  </si>
  <si>
    <t>Finansētāja aizdevums sadalījumā pa ieguldījumu vienībām netiek veikts. Finansētāja aizdevumam jābūt izmaksu veida kopējā apmērā.</t>
  </si>
  <si>
    <t>****</t>
  </si>
  <si>
    <t>Cita atbalsta sniedzēja atbalsts sadalījumā pa ieguldījumu vienībām netiek veikts. Citam atbalstam jābūt izmaksu veida kopējā apmērā.</t>
  </si>
  <si>
    <t>Attiecināmo izmaksu korekcija, ņemot vērā VGAR, EUR</t>
  </si>
  <si>
    <t>Attiecināmās izmaksas
kopā, EUR</t>
  </si>
  <si>
    <t>Neattiecināmās izmaksas
kopā, EUR</t>
  </si>
  <si>
    <t>KOPĀ, EUR
(t.sk. PVN)</t>
  </si>
  <si>
    <t>PROJEKTA KOPĒJĀS IZMAKSAS</t>
  </si>
  <si>
    <t>MAKSIMĀLĀ KAPITĀLA ATLAIDE UN PIEMĒROJAMAIS ATBALSTS</t>
  </si>
  <si>
    <t>Kopā:</t>
  </si>
  <si>
    <t>Cits publiskais finansējums, kas saņemts līdz projekta pabeigšanai</t>
  </si>
  <si>
    <t>Attiecināmās izmaksas kopā</t>
  </si>
  <si>
    <t xml:space="preserve"> </t>
  </si>
  <si>
    <t>Aizņēmējam jānodrošina līdzdalība ne mazāk kā 5% no Attiecināmajām izmaksām</t>
  </si>
  <si>
    <t>Vai būs Paralēlais aizdevums (1-Jā; 0-Nē)</t>
  </si>
  <si>
    <t>Paralēlais aizdevums ir vismaz tik liels cik ALTUM aizdevums (1-Jā; 0-Nē; N/A- nav jāpiemēro)</t>
  </si>
  <si>
    <t>Teksts veidlapā, ja bankas aizdevums ir par mazu</t>
  </si>
  <si>
    <t>Teksts veidlapā, ja līzdalība nav pieteiekama</t>
  </si>
  <si>
    <t>Finansētāja aizdevumam jābūt ne mazākam kā ALTUM finansējumam</t>
  </si>
  <si>
    <t>Paralēlā aizdevuma apmēra pārbaude 
(lapā Finansējums 119 rinda)</t>
  </si>
  <si>
    <t>Līdzdalības apmēra pārbaude 
(lapā Finansējums 118 rinda)</t>
  </si>
  <si>
    <t>Aizdevuma līguma Nr.</t>
  </si>
  <si>
    <t>Vai jākontrolē aizdevuma izmaksa katrai ieguldījuma vienībai?</t>
  </si>
  <si>
    <t>Pārējie noteikumi saskaņā ar Aizdevuma līgumā un Aizdevuma līguma noteikumos noteikto. Šis pielikums ir neatņemama Aizdevuma līguma sastāvdaļa.</t>
  </si>
  <si>
    <t>Izmaksu veids un ieguldījumu vienības</t>
  </si>
  <si>
    <r>
      <t xml:space="preserve">t.sk. Cits publiskais finansējums, EUR 
</t>
    </r>
    <r>
      <rPr>
        <sz val="7"/>
        <color theme="0"/>
        <rFont val="Century Gothic"/>
        <family val="2"/>
      </rPr>
      <t>(saņemts līdz projekta pabeigšanai)</t>
    </r>
  </si>
  <si>
    <t>PAREDZAMAIS ATBALSTA VEIDS:</t>
  </si>
  <si>
    <t>Ja vēlaties pieprasīt mazāku kapitāla atlaidi par aprēķināto, norādiet to šeit.</t>
  </si>
  <si>
    <t>APRĒĶINĀTĀ KAPITĀLA ATLAIDE, EUR:</t>
  </si>
  <si>
    <t>PIEPRASĪTĀ KAPITĀLA ATLAIDE, EUR:</t>
  </si>
  <si>
    <t>IZDEVUMU POZĪCIJAS, KAS IEKĻAUTAS INVESTĪCIJU PROJEKTA KOPĒJĀS IZMAKSĀS:</t>
  </si>
  <si>
    <r>
      <t xml:space="preserve">INFORMĀCIJA ATBALSTA PIETEIKUMAM </t>
    </r>
    <r>
      <rPr>
        <sz val="11"/>
        <color theme="0"/>
        <rFont val="Century Gothic"/>
        <family val="2"/>
      </rPr>
      <t>(Šī informācija ir jānorāda, aizpildot atbalsta pieteikumu)</t>
    </r>
  </si>
  <si>
    <t>Citas izmaksas, kas nevar tikt iekļautas projekta kopējās izmaksās, bet ir nepieciešamas projekta īstenošanai:</t>
  </si>
  <si>
    <t>IZDEVUMU POZĪCIJAS, KAS NEVAR TIKT IEKĻAUTAS PROJEKTA KOPĒJĀS IZMAKSĀS, BET IR NEPIECIEŠAMAS PROJEKTA ĪSTENOŠANAI:</t>
  </si>
  <si>
    <t>IZDEVUMU POZĪCIJAS, KAS NEVAR TIKT IEKĻAUTAS PROJEKTA KOPĒJĀS IZMAKSĀS, BET IR NEPIECIEŠAMAS PROJEKTA ĪSTENOŠANAI</t>
  </si>
  <si>
    <t>Darba lapā automātiski ir ielasījušies dati no darba lapām "Tāme"  un "Atbalsta noteikšana". 
Papildus Jums šajā darba lapā jānorāda informācija- no kādiem finanšu avotiem tiks finansētas Attiecināmās izmaksas, Neattiecināmās izmaksas un izmaksas, kas nav iekļautas Projekta kopējās izmaksās.</t>
  </si>
  <si>
    <t>avots</t>
  </si>
  <si>
    <t>pieskaitot 100 bps</t>
  </si>
  <si>
    <t>https://competition-policy.ec.europa.eu/state-aid/legislation/reference-discount-rates-and-recovery-interest-rates/reference-and-discount-rates_en</t>
  </si>
  <si>
    <t>PROJEKTA KOPĒJĀS IZMAKSAS, NEIESKAITOT PVN</t>
  </si>
  <si>
    <t>PROJEKTA KOPĒJĀS IZMAKSAS, NEIESKAITOT PVN, EUR</t>
  </si>
  <si>
    <r>
      <t xml:space="preserve">LAPA VEIDLAPAS APRĒĶINU NODROŠINĀŠANAI
</t>
    </r>
    <r>
      <rPr>
        <sz val="11"/>
        <rFont val="Calibri"/>
        <family val="2"/>
        <scheme val="minor"/>
      </rPr>
      <t>(Nav paredzēta aizpildīšanai)</t>
    </r>
  </si>
  <si>
    <t>(sagatavošanās darbu izmaksas; ēkas energosertifikāta, energoaudita, pārskata par projekta energoresursu ietaupījuma aprēķinu sagatavošanas izmaksas; teritorijas labiekārtošanas un apzaļumošanas izmaksas; izmaksas, kas radušās, pamatojoties uz noslēgtu darba līgumu; projekta izmaksas, kas nav tieši saistītas ar projekta ietvaros veiktajām darbībām, nav samērīgas, pamatotas ar izdevumus apliecinošiem dokumentiem un nav ievēroti saimnieciskuma, lietderības un efektivitātes principi; izmaksas, kas saistītas ar fosilos energoresursus izmantojošas iekārtas uzstādīšanu, modernizāciju vai nomaiņu pret citu fosilos energoresursus izmantojošu iekārtu;  iekārtu un ražošanas procesus nodrošinošo blakusprocesu iekārtu iegādes izmaksas, ja iekārtas neaizstāj esošās ražošanas iekārtas un ražošanas procesus nodrošinošo blakusprocesu iekārtas; jebkāda veida pārvietojamās tehnikas un transportlīdzekļu iegādes izmaksas; lietotu iekārtu iegādes izmaksas; izmaksas, kas saistītas ar ēku konstrukciju projektēšanas būvspeciālista izvērtējumu par elektroenerģiju ražojošo tehnoloģiju projekta risinājuma radīto slodžu un stiprinājumu ietekmi uz ēkas nesošajām konstrukcijām un jumta konstruktīvo risinājumu; teritorijas labiekārtošanas un apzaļumošanas izmaksas)</t>
  </si>
  <si>
    <t>6</t>
  </si>
  <si>
    <t>EE ēkas un iekārtas (I un II)</t>
  </si>
  <si>
    <t>AER ražošana III a)</t>
  </si>
  <si>
    <t>AER pārējais III b)</t>
  </si>
  <si>
    <t>Neattiecināmo izmaksu sadalījums pa to veidiem, EUR</t>
  </si>
  <si>
    <t>Attiecināmo izmaksu sadalījums pa finansētājiem, EUR</t>
  </si>
  <si>
    <t>Neattiecināmo izmaksu sadalījums pa finansētājiem, EUR</t>
  </si>
  <si>
    <t>Attiecināmo izmaksu finansēšana, EUR</t>
  </si>
  <si>
    <t>Neattiecināmo izmaksu finansēšana, EUR</t>
  </si>
  <si>
    <t>Citu izmaksu sadalījums pa finansētājiem, EUR</t>
  </si>
  <si>
    <t>Līdzdalība&gt;=5% no izmaksām (1 ir, 0 nav)</t>
  </si>
  <si>
    <t>Aizņēmējs</t>
  </si>
  <si>
    <t>Reģ.nr.</t>
  </si>
  <si>
    <t>Aizdevuma līgums Nr.</t>
  </si>
  <si>
    <t>Rēķina datums, nr.</t>
  </si>
  <si>
    <t>Rēķina priekšmets</t>
  </si>
  <si>
    <t>Rēķina vai cita apmaksas dokumenta kopsumma, EUR</t>
  </si>
  <si>
    <t xml:space="preserve">Rēķina sadalījums pa izmaksu veidiem </t>
  </si>
  <si>
    <t>PĀRBAUDE</t>
  </si>
  <si>
    <t>Rēķina sadalījums pa apmaksas avotiem</t>
  </si>
  <si>
    <t>Pārbaude (vai Altum aizdevums tikai attiecināmām izmaksām?)</t>
  </si>
  <si>
    <t>Pārbaude (vai segta pilna rēķina summa)</t>
  </si>
  <si>
    <t>Pamatojuma dokumenti (norāda maksājuma datumu, summu, ja viens maksājums attiecināms uz vairākiem rēķiniem - norāda precīzu sadalījumu)</t>
  </si>
  <si>
    <t>t.sk., Citas izmaksas, kas nav iekļaujamas projekta izmaksās kopā, t.sk. PVN, EUR</t>
  </si>
  <si>
    <t>t.sk. Neattiecināmās izmaksas, PVN, EUR</t>
  </si>
  <si>
    <t>t.sk., Neattiecināmās izmaksas VGAR, EUR</t>
  </si>
  <si>
    <t>Rēķinā vai apmaksas dokumentā iekļautās projekta kopējās izmaksas, EUR</t>
  </si>
  <si>
    <t>Līdzdalība</t>
  </si>
  <si>
    <t>Cita finansētāja aizdevums</t>
  </si>
  <si>
    <t>Altum aizdevums attiecināmajām izmaksām</t>
  </si>
  <si>
    <t>Citām izmaksām</t>
  </si>
  <si>
    <t>Attiecināmajām izmaksām</t>
  </si>
  <si>
    <t>KOPSUMMA</t>
  </si>
  <si>
    <t>Pārbaude saskaņā ar aizdevuma līguma 3.pielikumu</t>
  </si>
  <si>
    <t>KOPSUMMA saskaņā ar aizdevuma līguma 3.pielikumu</t>
  </si>
  <si>
    <t>Faktiskās izmaksas</t>
  </si>
  <si>
    <t>Starpība / atlikums</t>
  </si>
  <si>
    <t>PROJEKTA FAKTISKĀS IZMAKSAS</t>
  </si>
  <si>
    <t>Neattiecināmajām izmaksām</t>
  </si>
  <si>
    <t>I. ATJAUNOJAMO ENERGORESURSU TEHNOLOĢIJU IEVIEŠANA - RAŽOŠANAS IEKĀRTAS</t>
  </si>
  <si>
    <r>
      <rPr>
        <b/>
        <sz val="18"/>
        <color rgb="FF00467F"/>
        <rFont val="Century Gothic"/>
        <family val="2"/>
      </rPr>
      <t xml:space="preserve">PROJEKTA IZMAKSU FINANSĒŠANAS APRĒĶINS
ATJAUNOJAMO ENERGORESURSU PASĀKUMIEM
</t>
    </r>
    <r>
      <rPr>
        <sz val="11"/>
        <color rgb="FF00467F"/>
        <rFont val="Century Gothic"/>
        <family val="2"/>
      </rPr>
      <t>ENERGOEFEKTIVITĀTES UN ATJAUNOJAMO ENERGORESURSU PASĀKUMIEM
1.2.1.2.I.1. PASĀKUMĀ "ENERGOEFEKTIVITĀTES PAAUGSTINĀŠANA UZŅĒMĒJDARBĪBĀ 
(IETVEROT PĀREJU UZ ATJAUNOJAMO ENERGORESURSU TEHNOLOĢIJU IZMANTOŠANU SILTUMAPGĀDĒ)"</t>
    </r>
  </si>
  <si>
    <r>
      <rPr>
        <b/>
        <sz val="18"/>
        <color rgb="FF00467F"/>
        <rFont val="Century Gothic"/>
        <family val="2"/>
      </rPr>
      <t>PROJEKTA IZMAKSU FINANSĒŠANAS APRĒĶINS
ATJAUNOJAMO ENERGORESURSU PASĀKUMIEM</t>
    </r>
    <r>
      <rPr>
        <b/>
        <sz val="12"/>
        <color rgb="FF00467F"/>
        <rFont val="Century Gothic"/>
        <family val="2"/>
      </rPr>
      <t xml:space="preserve">
</t>
    </r>
    <r>
      <rPr>
        <sz val="10"/>
        <color rgb="FF00467F"/>
        <rFont val="Century Gothic"/>
        <family val="2"/>
      </rPr>
      <t>1.2.1.2.I.1. PASĀKUMĀ "ENERGOEFEKTIVITĀTES PAAUGSTINĀŠANA UZŅĒMĒJDARBĪBĀ 
(IETVEROT PĀREJU UZ ATJAUNOJAMO ENERGORESURSU TEHNOLOĢIJU IZMANTOŠANU SILTUMAPGĀDĒ)"</t>
    </r>
  </si>
  <si>
    <t xml:space="preserve">Šīs darba lapas sadaļā (šūnā E8) tiek aprēķināta Kapitāla atlaide (30% no Projekta kopējām izmaksām, neieskaitot PVN, bet ne vairāk kā 1'500'000€), pieņemot, ka šāds kapitāla atlaides apmērs ir pieejams saistīto personu grupai programmas ietvaros un netiek pārsniegta pieļaujamā intensitāte VGAR atbalsta gadījumā. Ja atbalsta pieteicējs vēlas pieprasīt mazāku kapitāla atlaidi par aprēķināto, to norāda šūnā E9. Ņemot vērā pieprasītās Kapitāla atlaides apmēru un pieņemot, ka aizdevumam netiks aprēķināts papildus atbalsts, tiek noteikts paredzamais atbalsta veids (De Minimis vai VGAR). </t>
  </si>
  <si>
    <t>Aizņēmējs:  (Reģ.Nr.)</t>
  </si>
  <si>
    <t>(saražotās enerģijas akumulēšanas vai uzglabāšanas iekārtu iegāde un uzstādīšana)</t>
  </si>
  <si>
    <r>
      <t>I</t>
    </r>
    <r>
      <rPr>
        <b/>
        <i/>
        <sz val="14"/>
        <color theme="0"/>
        <rFont val="Century Gothic"/>
        <family val="2"/>
      </rPr>
      <t>I.</t>
    </r>
    <r>
      <rPr>
        <b/>
        <sz val="14"/>
        <color theme="0"/>
        <rFont val="Century Gothic"/>
        <family val="2"/>
      </rPr>
      <t xml:space="preserve"> ATJAUNOJAMO ENERGORESURSU TEHNOLOĢIJU IEVIEŠANA - AKUMULĒŠANAS IEKĀRTAS</t>
    </r>
  </si>
  <si>
    <t>II. ATJAUNOJAMO ENERGORESURSU TEHNOLOĢIJU IEVIEŠANA - AKUMULĒŠANAS IEKĀRTAS</t>
  </si>
  <si>
    <t>Atjaunīgā ūdeņraža, biogāzes, biodegvielu, bioloģisko šķidro kurināmo, biometāna un biomasas kurināmo/degvielu ražojošo tehnoloģiju iegāde un uzstādīšana; 
augstas efektivitātes koģenerācijas tehnoloģiju iegāde un uzstādīšana; 
saules, vēja enerģiju izmantojošo elektroenerģiju ražojošo tehnoloģiju iegāde un uzstādīšana; 
atjaunojamos energoresursus izmantojošu siltumenerģijas ražošanas avotu, tai skaitā siltumsūkņu (gaiss, ūdens, zeme) un cietās biomasas tehnoloģiju (tai skaitā gaisu piesārņojošo vielu emisiju attīrīšanas iekārtu) iegāde un uzstādīšana;
sistēmas pieslēguma ierīkošanas vai pārbūves izmaksas, kas nepieciešamas elektroenerģijas ražošanas iekārtas pieslēgšanai elektroenerģijas sistēmai; 
ar iekārtu uzstādīšanu saistītās būvniecības izmaksas, tai skaitā autoruzraudzība un būvuzraudzība</t>
  </si>
  <si>
    <t>Neattiecināmās izmaksas kopā</t>
  </si>
  <si>
    <t>Šis jāpārbauda pirms katras atlases!</t>
  </si>
  <si>
    <t>ATTIECINĀMĀS IZMAKSAS:</t>
  </si>
  <si>
    <t>KAPITĀLA ATLAIDE:</t>
  </si>
  <si>
    <t>ALTUM AIZDEVUMS:</t>
  </si>
  <si>
    <t>dati ielasās no lapas "Tāme"</t>
  </si>
  <si>
    <t>dati ielasās no lapas "Finansējums"</t>
  </si>
  <si>
    <r>
      <t xml:space="preserve">Pieejamais </t>
    </r>
    <r>
      <rPr>
        <i/>
        <sz val="11"/>
        <color theme="1"/>
        <rFont val="Century Gothic"/>
        <family val="2"/>
      </rPr>
      <t xml:space="preserve">de minimis </t>
    </r>
    <r>
      <rPr>
        <sz val="11"/>
        <color theme="1"/>
        <rFont val="Century Gothic"/>
        <family val="2"/>
      </rPr>
      <t>atbalsta atlikums, EUR</t>
    </r>
  </si>
  <si>
    <t>t.sk., Projekta attiecināmās izmaksas kopā, EUR</t>
  </si>
  <si>
    <t>t.sk., Projekta neattiecināmās izmaksas kopā, EUR</t>
  </si>
  <si>
    <r>
      <t xml:space="preserve">Projekta kopējās izmaksas kopā, EUR 
</t>
    </r>
    <r>
      <rPr>
        <sz val="8"/>
        <rFont val="Times New Roman"/>
        <family val="1"/>
      </rPr>
      <t>(t.sk. PVN)</t>
    </r>
  </si>
  <si>
    <r>
      <t xml:space="preserve">Citas izmaksas kopā, EUR 
</t>
    </r>
    <r>
      <rPr>
        <sz val="8"/>
        <rFont val="Times New Roman"/>
        <family val="1"/>
      </rPr>
      <t>(t.sk. PVN)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</si>
</sst>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164" formatCode="#,##0.00\ &quot;€&quot;"/>
    <numFmt numFmtId="165" formatCode="0.000%"/>
    <numFmt numFmtId="166" formatCode="#,##0.00_ ;[Red]\-#,##0.00\ "/>
    <numFmt numFmtId="167" formatCode="_-* #,##0.00_-;\-* #,##0.00_-;_-* &quot;-&quot;_-;_-@_-"/>
  </numFmts>
  <fonts count="89">
    <font>
      <sz val="11"/>
      <color theme="1"/>
      <name val="Calibri"/>
      <family val="2"/>
      <scheme val="minor"/>
    </font>
    <font>
      <sz val="10"/>
      <name val="Arial"/>
      <family val="2"/>
    </font>
    <font>
      <sz val="11"/>
      <color theme="1"/>
      <name val="Century Gothic"/>
      <family val="2"/>
    </font>
    <font>
      <sz val="9"/>
      <color theme="1"/>
      <name val="Century Gothic"/>
      <family val="2"/>
    </font>
    <font>
      <b/>
      <sz val="11"/>
      <color theme="1"/>
      <name val="Century Gothic"/>
      <family val="2"/>
    </font>
    <font>
      <b/>
      <sz val="14"/>
      <color theme="0"/>
      <name val="Century Gothic"/>
      <family val="2"/>
    </font>
    <font>
      <sz val="11"/>
      <color theme="0"/>
      <name val="Century Gothic"/>
      <family val="2"/>
    </font>
    <font>
      <sz val="9"/>
      <color theme="0"/>
      <name val="Century Gothic"/>
      <family val="2"/>
    </font>
    <font>
      <b/>
      <sz val="11"/>
      <color theme="0"/>
      <name val="Century Gothic"/>
      <family val="2"/>
    </font>
    <font>
      <sz val="14"/>
      <color theme="0"/>
      <name val="Century Gothic"/>
      <family val="2"/>
    </font>
    <font>
      <sz val="11"/>
      <color theme="0"/>
      <name val="Calibri"/>
      <family val="2"/>
      <scheme val="minor"/>
    </font>
    <font>
      <b/>
      <sz val="11"/>
      <color theme="0"/>
      <name val="Calibri"/>
      <family val="2"/>
      <scheme val="minor"/>
    </font>
    <font>
      <sz val="12"/>
      <color theme="0"/>
      <name val="Century Gothic"/>
      <family val="2"/>
    </font>
    <font>
      <i/>
      <sz val="11"/>
      <color theme="1"/>
      <name val="Century Gothic"/>
      <family val="2"/>
    </font>
    <font>
      <b/>
      <sz val="10"/>
      <color theme="1"/>
      <name val="Century Gothic"/>
      <family val="2"/>
    </font>
    <font>
      <b/>
      <sz val="9"/>
      <color theme="1"/>
      <name val="Century Gothic"/>
      <family val="2"/>
    </font>
    <font>
      <sz val="9"/>
      <color rgb="FF00467F"/>
      <name val="Century Gothic"/>
      <family val="2"/>
    </font>
    <font>
      <sz val="11"/>
      <color rgb="FF00467F"/>
      <name val="Century Gothic"/>
      <family val="2"/>
    </font>
    <font>
      <b/>
      <sz val="16"/>
      <color theme="1"/>
      <name val="Century Gothic"/>
      <family val="2"/>
    </font>
    <font>
      <sz val="12"/>
      <color rgb="FF00467F"/>
      <name val="Century Gothic"/>
      <family val="2"/>
    </font>
    <font>
      <b/>
      <sz val="18"/>
      <color rgb="FF00467F"/>
      <name val="Century Gothic"/>
      <family val="2"/>
    </font>
    <font>
      <b/>
      <sz val="12"/>
      <color rgb="FF00467F"/>
      <name val="Century Gothic"/>
      <family val="2"/>
    </font>
    <font>
      <sz val="8"/>
      <color theme="0" tint="-0.4999699890613556"/>
      <name val="Century Gothic"/>
      <family val="2"/>
    </font>
    <font>
      <b/>
      <sz val="11"/>
      <color rgb="FFC00000"/>
      <name val="Century Gothic"/>
      <family val="2"/>
    </font>
    <font>
      <b/>
      <sz val="9"/>
      <color theme="0"/>
      <name val="Century Gothic"/>
      <family val="2"/>
    </font>
    <font>
      <b/>
      <sz val="7"/>
      <color theme="0"/>
      <name val="Century Gothic"/>
      <family val="2"/>
    </font>
    <font>
      <b/>
      <sz val="8"/>
      <color theme="0"/>
      <name val="Century Gothic"/>
      <family val="2"/>
    </font>
    <font>
      <sz val="11"/>
      <color rgb="FFFF0000"/>
      <name val="Calibri"/>
      <family val="2"/>
      <scheme val="minor"/>
    </font>
    <font>
      <sz val="11"/>
      <color theme="1"/>
      <name val="Times New Roman"/>
      <family val="1"/>
    </font>
    <font>
      <sz val="11"/>
      <color rgb="FFFF0000"/>
      <name val="Times New Roman"/>
      <family val="1"/>
    </font>
    <font>
      <sz val="11"/>
      <name val="Times New Roman"/>
      <family val="1"/>
    </font>
    <font>
      <b/>
      <sz val="12"/>
      <color rgb="FFFF0000"/>
      <name val="Times New Roman"/>
      <family val="1"/>
    </font>
    <font>
      <b/>
      <sz val="12"/>
      <name val="Times New Roman"/>
      <family val="1"/>
    </font>
    <font>
      <b/>
      <sz val="11"/>
      <color theme="1"/>
      <name val="Times New Roman"/>
      <family val="1"/>
    </font>
    <font>
      <b/>
      <sz val="11"/>
      <color rgb="FFFF0000"/>
      <name val="Times New Roman"/>
      <family val="1"/>
    </font>
    <font>
      <b/>
      <sz val="10"/>
      <name val="Times New Roman"/>
      <family val="1"/>
    </font>
    <font>
      <sz val="8"/>
      <name val="Times New Roman"/>
      <family val="1"/>
    </font>
    <font>
      <b/>
      <sz val="9"/>
      <color theme="1"/>
      <name val="Times New Roman"/>
      <family val="1"/>
    </font>
    <font>
      <sz val="9"/>
      <color theme="1"/>
      <name val="Times New Roman"/>
      <family val="1"/>
    </font>
    <font>
      <i/>
      <sz val="11"/>
      <color theme="2" tint="-0.4999699890613556"/>
      <name val="Times New Roman"/>
      <family val="1"/>
    </font>
    <font>
      <i/>
      <sz val="8"/>
      <color theme="2" tint="-0.4999699890613556"/>
      <name val="Times New Roman"/>
      <family val="1"/>
    </font>
    <font>
      <sz val="9"/>
      <color rgb="FFFF0000"/>
      <name val="Times New Roman"/>
      <family val="1"/>
    </font>
    <font>
      <b/>
      <sz val="9"/>
      <name val="Times New Roman"/>
      <family val="1"/>
    </font>
    <font>
      <sz val="8"/>
      <name val="Calibri"/>
      <family val="2"/>
      <scheme val="minor"/>
    </font>
    <font>
      <sz val="9"/>
      <color theme="0" tint="-0.4999699890613556"/>
      <name val="Century Gothic"/>
      <family val="2"/>
    </font>
    <font>
      <b/>
      <sz val="10"/>
      <name val="Century Gothic"/>
      <family val="2"/>
    </font>
    <font>
      <sz val="9"/>
      <color theme="1"/>
      <name val="Calibri"/>
      <family val="2"/>
      <scheme val="minor"/>
    </font>
    <font>
      <b/>
      <sz val="11"/>
      <color theme="1"/>
      <name val="Calibri"/>
      <family val="2"/>
      <scheme val="minor"/>
    </font>
    <font>
      <b/>
      <sz val="12"/>
      <color theme="1"/>
      <name val="Century Gothic"/>
      <family val="2"/>
    </font>
    <font>
      <sz val="10"/>
      <color theme="1"/>
      <name val="Century Gothic"/>
      <family val="2"/>
    </font>
    <font>
      <b/>
      <sz val="11"/>
      <color rgb="FFFF0000"/>
      <name val="Calibri"/>
      <family val="2"/>
      <scheme val="minor"/>
    </font>
    <font>
      <b/>
      <sz val="14"/>
      <color rgb="FF002060"/>
      <name val="Century Gothic"/>
      <family val="2"/>
    </font>
    <font>
      <sz val="11"/>
      <color theme="0" tint="-0.04997999966144562"/>
      <name val="Century Gothic"/>
      <family val="2"/>
    </font>
    <font>
      <b/>
      <sz val="11"/>
      <color theme="0" tint="-0.04997999966144562"/>
      <name val="Century Gothic"/>
      <family val="2"/>
    </font>
    <font>
      <b/>
      <sz val="8"/>
      <color theme="0" tint="-0.04997999966144562"/>
      <name val="Century Gothic"/>
      <family val="2"/>
    </font>
    <font>
      <sz val="9"/>
      <color theme="0" tint="-0.04997999966144562"/>
      <name val="Century Gothic"/>
      <family val="2"/>
    </font>
    <font>
      <b/>
      <i/>
      <sz val="11"/>
      <color theme="5" tint="-0.24997000396251678"/>
      <name val="Century Gothic"/>
      <family val="2"/>
    </font>
    <font>
      <sz val="10"/>
      <color rgb="FF00467F"/>
      <name val="Century Gothic"/>
      <family val="2"/>
    </font>
    <font>
      <b/>
      <i/>
      <sz val="8.7"/>
      <color theme="5" tint="-0.24997000396251678"/>
      <name val="Century Gothic"/>
      <family val="2"/>
    </font>
    <font>
      <b/>
      <i/>
      <sz val="9"/>
      <color theme="5" tint="-0.24997000396251678"/>
      <name val="Century Gothic"/>
      <family val="2"/>
    </font>
    <font>
      <b/>
      <sz val="9"/>
      <color theme="5" tint="-0.24997000396251678"/>
      <name val="Century Gothic"/>
      <family val="2"/>
    </font>
    <font>
      <b/>
      <sz val="12"/>
      <color rgb="FF002060"/>
      <name val="Century Gothic"/>
      <family val="2"/>
    </font>
    <font>
      <i/>
      <sz val="9"/>
      <color rgb="FFC00000"/>
      <name val="Arial"/>
      <family val="2"/>
    </font>
    <font>
      <i/>
      <sz val="9"/>
      <color theme="5" tint="-0.24997000396251678"/>
      <name val="Arial"/>
      <family val="2"/>
    </font>
    <font>
      <sz val="10"/>
      <color theme="1"/>
      <name val="Arial"/>
      <family val="2"/>
    </font>
    <font>
      <i/>
      <sz val="9"/>
      <color theme="0" tint="-0.4999699890613556"/>
      <name val="Arial"/>
      <family val="2"/>
    </font>
    <font>
      <b/>
      <sz val="9"/>
      <color theme="1"/>
      <name val="Arial"/>
      <family val="2"/>
    </font>
    <font>
      <sz val="7"/>
      <color theme="0"/>
      <name val="Century Gothic"/>
      <family val="2"/>
    </font>
    <font>
      <b/>
      <sz val="16"/>
      <color rgb="FFFF0000"/>
      <name val="Century Gothic"/>
      <family val="2"/>
    </font>
    <font>
      <sz val="9"/>
      <color rgb="FFFF0000"/>
      <name val="Century Gothic"/>
      <family val="2"/>
    </font>
    <font>
      <sz val="11"/>
      <name val="Century Gothic"/>
      <family val="2"/>
    </font>
    <font>
      <u val="single"/>
      <sz val="11"/>
      <color theme="10"/>
      <name val="Calibri"/>
      <family val="2"/>
      <scheme val="minor"/>
    </font>
    <font>
      <b/>
      <sz val="14"/>
      <name val="Calibri"/>
      <family val="2"/>
      <scheme val="minor"/>
    </font>
    <font>
      <sz val="11"/>
      <name val="Calibri"/>
      <family val="2"/>
      <scheme val="minor"/>
    </font>
    <font>
      <b/>
      <sz val="11"/>
      <name val="Calibri"/>
      <family val="2"/>
      <scheme val="minor"/>
    </font>
    <font>
      <b/>
      <sz val="12"/>
      <name val="Century Gothic"/>
      <family val="2"/>
    </font>
    <font>
      <b/>
      <i/>
      <sz val="12"/>
      <name val="Century Gothic"/>
      <family val="2"/>
    </font>
    <font>
      <b/>
      <sz val="16"/>
      <color rgb="FF00467F"/>
      <name val="Century Gothic"/>
      <family val="2"/>
    </font>
    <font>
      <b/>
      <sz val="9"/>
      <color theme="1"/>
      <name val="Calibri"/>
      <family val="2"/>
      <scheme val="minor"/>
    </font>
    <font>
      <b/>
      <sz val="12"/>
      <name val="Calibri"/>
      <family val="2"/>
      <scheme val="minor"/>
    </font>
    <font>
      <b/>
      <sz val="10"/>
      <name val="Calibri"/>
      <family val="2"/>
      <scheme val="minor"/>
    </font>
    <font>
      <sz val="10"/>
      <color rgb="FF0000FF"/>
      <name val="Calibri"/>
      <family val="2"/>
      <scheme val="minor"/>
    </font>
    <font>
      <b/>
      <i/>
      <sz val="14"/>
      <color theme="0"/>
      <name val="Century Gothic"/>
      <family val="2"/>
    </font>
    <font>
      <b/>
      <sz val="11"/>
      <name val="Century Gothic"/>
      <family val="2"/>
    </font>
    <font>
      <b/>
      <sz val="11"/>
      <color rgb="FFFF0000"/>
      <name val="Century Gothic"/>
      <family val="2"/>
    </font>
    <font>
      <b/>
      <sz val="12"/>
      <color rgb="FFFF0000"/>
      <name val="Century Gothic"/>
      <family val="2"/>
    </font>
    <font>
      <i/>
      <sz val="11"/>
      <color theme="1"/>
      <name val="Calibri"/>
      <family val="2"/>
      <scheme val="minor"/>
    </font>
    <font>
      <b/>
      <sz val="9"/>
      <color rgb="FFC00000"/>
      <name val="Century Gothic"/>
      <family val="2"/>
    </font>
    <font>
      <b/>
      <i/>
      <sz val="11"/>
      <color theme="1" tint="0.34999001026153564"/>
      <name val="Century Gothic"/>
      <family val="2"/>
    </font>
  </fonts>
  <fills count="10">
    <fill>
      <patternFill/>
    </fill>
    <fill>
      <patternFill patternType="gray125"/>
    </fill>
    <fill>
      <patternFill patternType="solid">
        <fgColor theme="0"/>
        <bgColor indexed="64"/>
      </patternFill>
    </fill>
    <fill>
      <patternFill patternType="solid">
        <fgColor rgb="FF00467F"/>
        <bgColor indexed="64"/>
      </patternFill>
    </fill>
    <fill>
      <patternFill patternType="solid">
        <fgColor rgb="FFD0DE4E"/>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3" tint="0.7999799847602844"/>
        <bgColor indexed="64"/>
      </patternFill>
    </fill>
    <fill>
      <patternFill patternType="solid">
        <fgColor rgb="FFD9E1F2"/>
        <bgColor indexed="64"/>
      </patternFill>
    </fill>
  </fills>
  <borders count="47">
    <border>
      <left/>
      <right/>
      <top/>
      <bottom/>
      <diagonal/>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theme="0" tint="-0.24993999302387238"/>
      </top>
      <bottom/>
    </border>
    <border>
      <left style="thin">
        <color theme="0" tint="-0.24993999302387238"/>
      </left>
      <right style="thin">
        <color theme="0" tint="-0.24993999302387238"/>
      </right>
      <top style="thin">
        <color theme="0" tint="-0.24993999302387238"/>
      </top>
      <bottom style="thin">
        <color theme="0" tint="-0.24993999302387238"/>
      </bottom>
    </border>
    <border diagonalDown="1">
      <left style="thin">
        <color theme="0" tint="-0.24993999302387238"/>
      </left>
      <right style="thin">
        <color theme="0" tint="-0.24993999302387238"/>
      </right>
      <top style="thin">
        <color theme="0" tint="-0.24993999302387238"/>
      </top>
      <bottom style="thin">
        <color theme="0" tint="-0.24993999302387238"/>
      </bottom>
      <diagonal style="thin">
        <color theme="0" tint="-0.24993999302387238"/>
      </diagonal>
    </border>
    <border diagonalUp="1">
      <left style="thin">
        <color theme="0" tint="-0.24993999302387238"/>
      </left>
      <right style="thin">
        <color theme="0" tint="-0.24993999302387238"/>
      </right>
      <top style="thin">
        <color theme="0" tint="-0.24993999302387238"/>
      </top>
      <bottom style="thin">
        <color theme="0" tint="-0.24993999302387238"/>
      </bottom>
      <diagonal style="thin">
        <color theme="0" tint="-0.24993999302387238"/>
      </diagonal>
    </border>
    <border>
      <left style="thin">
        <color theme="0" tint="-0.24993999302387238"/>
      </left>
      <right style="thin">
        <color theme="0" tint="-0.24993999302387238"/>
      </right>
      <top/>
      <bottom style="thin">
        <color theme="0" tint="-0.24993999302387238"/>
      </bottom>
    </border>
    <border>
      <left style="thin">
        <color theme="0" tint="-0.24993999302387238"/>
      </left>
      <right/>
      <top/>
      <bottom style="thin">
        <color theme="0" tint="-0.24993999302387238"/>
      </bottom>
    </border>
    <border>
      <left style="medium">
        <color theme="0" tint="-0.24993999302387238"/>
      </left>
      <right style="medium">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top style="thin">
        <color theme="0" tint="-0.24993999302387238"/>
      </top>
      <bottom/>
    </border>
    <border>
      <left style="medium">
        <color theme="0" tint="-0.24993999302387238"/>
      </left>
      <right style="medium">
        <color theme="0" tint="-0.24993999302387238"/>
      </right>
      <top style="thin">
        <color theme="0" tint="-0.24993999302387238"/>
      </top>
      <bottom/>
    </border>
    <border>
      <left style="thin">
        <color theme="0" tint="-0.24993999302387238"/>
      </left>
      <right style="thin">
        <color theme="0" tint="-0.24993999302387238"/>
      </right>
      <top style="hair">
        <color theme="0" tint="-0.24993999302387238"/>
      </top>
      <bottom style="thin">
        <color theme="0" tint="-0.24993999302387238"/>
      </bottom>
    </border>
    <border>
      <left style="thin">
        <color theme="0" tint="-0.24993999302387238"/>
      </left>
      <right/>
      <top style="hair">
        <color theme="0" tint="-0.24993999302387238"/>
      </top>
      <bottom style="thin">
        <color theme="0" tint="-0.24993999302387238"/>
      </bottom>
    </border>
    <border>
      <left style="medium">
        <color theme="0" tint="-0.24993999302387238"/>
      </left>
      <right style="medium">
        <color theme="0" tint="-0.24993999302387238"/>
      </right>
      <top style="hair">
        <color theme="0" tint="-0.24993999302387238"/>
      </top>
      <bottom style="thin">
        <color theme="0" tint="-0.24993999302387238"/>
      </bottom>
    </border>
    <border>
      <left/>
      <right/>
      <top/>
      <bottom style="medium">
        <color theme="0" tint="-0.3499799966812134"/>
      </bottom>
    </border>
    <border>
      <left style="thin">
        <color theme="0" tint="-0.24993999302387238"/>
      </left>
      <right/>
      <top style="hair">
        <color theme="0" tint="-0.24993999302387238"/>
      </top>
      <bottom style="hair">
        <color theme="0" tint="-0.24993999302387238"/>
      </bottom>
    </border>
    <border>
      <left style="thin">
        <color theme="0" tint="-0.24993999302387238"/>
      </left>
      <right/>
      <top style="thin">
        <color theme="0" tint="-0.24993999302387238"/>
      </top>
      <bottom style="hair">
        <color theme="0" tint="-0.24993999302387238"/>
      </bottom>
    </border>
    <border>
      <left style="thin">
        <color theme="0" tint="-0.24993999302387238"/>
      </left>
      <right style="thin">
        <color theme="0" tint="-0.24993999302387238"/>
      </right>
      <top style="thin">
        <color theme="0" tint="-0.24993999302387238"/>
      </top>
      <bottom style="hair">
        <color theme="0" tint="-0.24993999302387238"/>
      </bottom>
    </border>
    <border>
      <left style="hair"/>
      <right style="hair"/>
      <top style="hair"/>
      <bottom style="hair"/>
    </border>
    <border>
      <left style="hair"/>
      <right style="hair"/>
      <top/>
      <bottom/>
    </border>
    <border>
      <left style="dotted">
        <color theme="0" tint="-0.24993999302387238"/>
      </left>
      <right style="dotted">
        <color theme="0" tint="-0.24993999302387238"/>
      </right>
      <top/>
      <bottom/>
    </border>
    <border>
      <left style="dotted">
        <color theme="0" tint="-0.24993999302387238"/>
      </left>
      <right style="dotted">
        <color theme="0" tint="-0.24993999302387238"/>
      </right>
      <top/>
      <bottom style="dotted">
        <color theme="0" tint="-0.24993999302387238"/>
      </bottom>
    </border>
    <border>
      <left style="dotted">
        <color theme="0" tint="-0.24993999302387238"/>
      </left>
      <right style="dotted">
        <color theme="0" tint="-0.24993999302387238"/>
      </right>
      <top style="dotted">
        <color theme="0" tint="-0.24993999302387238"/>
      </top>
      <bottom style="dotted">
        <color theme="0" tint="-0.24993999302387238"/>
      </bottom>
    </border>
    <border>
      <left style="dotted">
        <color theme="0" tint="-0.24993999302387238"/>
      </left>
      <right/>
      <top style="dotted">
        <color theme="0" tint="-0.24993999302387238"/>
      </top>
      <bottom/>
    </border>
    <border>
      <left/>
      <right/>
      <top style="dotted">
        <color theme="0" tint="-0.24993999302387238"/>
      </top>
      <bottom/>
    </border>
    <border>
      <left style="thin">
        <color theme="0" tint="-0.24993999302387238"/>
      </left>
      <right style="thin">
        <color theme="0" tint="-0.24993999302387238"/>
      </right>
      <top style="thin">
        <color theme="0" tint="-0.24993999302387238"/>
      </top>
      <bottom style="double">
        <color theme="0" tint="-0.24993999302387238"/>
      </bottom>
    </border>
    <border>
      <left style="thin">
        <color theme="0" tint="-0.24993999302387238"/>
      </left>
      <right style="thin">
        <color theme="0" tint="-0.24993999302387238"/>
      </right>
      <top style="double">
        <color theme="0" tint="-0.24993999302387238"/>
      </top>
      <bottom style="thin">
        <color theme="0" tint="-0.24993999302387238"/>
      </bottom>
    </border>
    <border>
      <left/>
      <right/>
      <top/>
      <bottom style="hair">
        <color theme="0"/>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bottom style="hair">
        <color rgb="FFD0DE4E"/>
      </bottom>
    </border>
    <border>
      <left/>
      <right/>
      <top/>
      <bottom style="thin">
        <color theme="0" tint="-0.24993999302387238"/>
      </bottom>
    </border>
    <border>
      <left style="thin">
        <color theme="0" tint="-0.149959996342659"/>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top/>
      <bottom/>
    </border>
    <border>
      <left/>
      <right style="thin">
        <color theme="0" tint="-0.24993999302387238"/>
      </right>
      <top/>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hair">
        <color theme="1" tint="0.49998000264167786"/>
      </right>
      <top style="thin">
        <color theme="1" tint="0.49998000264167786"/>
      </top>
      <bottom style="hair">
        <color theme="1" tint="0.49998000264167786"/>
      </bottom>
    </border>
    <border>
      <left/>
      <right style="thin">
        <color theme="0" tint="-0.24993999302387238"/>
      </right>
      <top style="hair">
        <color theme="0" tint="-0.24993999302387238"/>
      </top>
      <bottom style="thin">
        <color theme="0" tint="-0.24993999302387238"/>
      </bottom>
    </border>
    <border>
      <left style="hair"/>
      <right style="hair"/>
      <top style="hair"/>
      <bottom/>
    </border>
    <border>
      <left style="hair"/>
      <right style="hair"/>
      <top/>
      <bottom style="hair"/>
    </border>
    <border>
      <left style="medium">
        <color theme="0" tint="-0.24993999302387238"/>
      </left>
      <right/>
      <top style="thin">
        <color theme="0" tint="-0.24993999302387238"/>
      </top>
      <bottom style="thin">
        <color theme="0" tint="-0.2499399930238723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1" fillId="0" borderId="0" applyNumberFormat="0" applyFill="0" applyBorder="0" applyAlignment="0" applyProtection="0"/>
  </cellStyleXfs>
  <cellXfs count="396">
    <xf numFmtId="0" fontId="0" fillId="0" borderId="0" xfId="0"/>
    <xf numFmtId="0" fontId="2" fillId="0" borderId="0" xfId="0" applyFont="1"/>
    <xf numFmtId="0" fontId="2" fillId="2" borderId="0" xfId="0" applyFont="1" applyFill="1"/>
    <xf numFmtId="0" fontId="11" fillId="3" borderId="0" xfId="0" applyFont="1" applyFill="1"/>
    <xf numFmtId="0" fontId="0" fillId="4" borderId="0" xfId="0" applyFill="1"/>
    <xf numFmtId="0" fontId="0" fillId="2" borderId="0" xfId="0" applyFill="1"/>
    <xf numFmtId="0" fontId="5" fillId="3" borderId="0" xfId="0" applyFont="1" applyFill="1" applyAlignment="1">
      <alignment vertical="center"/>
    </xf>
    <xf numFmtId="0" fontId="6" fillId="3" borderId="0" xfId="0" applyFont="1" applyFill="1" applyAlignment="1">
      <alignment vertical="center"/>
    </xf>
    <xf numFmtId="0" fontId="3" fillId="2" borderId="0" xfId="0" applyFont="1" applyFill="1"/>
    <xf numFmtId="0" fontId="3" fillId="0" borderId="0" xfId="0" applyFont="1"/>
    <xf numFmtId="0" fontId="2" fillId="0" borderId="0" xfId="0" applyFont="1" applyAlignment="1">
      <alignment vertical="center"/>
    </xf>
    <xf numFmtId="0" fontId="2" fillId="2" borderId="0" xfId="0" applyFont="1" applyFill="1" applyAlignment="1">
      <alignment vertical="center"/>
    </xf>
    <xf numFmtId="0" fontId="18" fillId="5" borderId="0" xfId="0" applyFont="1" applyFill="1"/>
    <xf numFmtId="0" fontId="2" fillId="5" borderId="0" xfId="0" applyFont="1" applyFill="1"/>
    <xf numFmtId="0" fontId="15" fillId="5" borderId="0" xfId="0" applyFont="1" applyFill="1"/>
    <xf numFmtId="0" fontId="7" fillId="5" borderId="0" xfId="0" applyFont="1" applyFill="1" applyAlignment="1">
      <alignment horizontal="left" vertical="top" wrapText="1"/>
    </xf>
    <xf numFmtId="0" fontId="3" fillId="5" borderId="0" xfId="0" applyFont="1" applyFill="1"/>
    <xf numFmtId="0" fontId="0" fillId="5" borderId="0" xfId="0" applyFill="1"/>
    <xf numFmtId="0" fontId="0" fillId="6" borderId="1" xfId="0" applyFill="1" applyBorder="1"/>
    <xf numFmtId="0" fontId="11" fillId="5" borderId="0" xfId="0" applyFont="1" applyFill="1"/>
    <xf numFmtId="0" fontId="10" fillId="5" borderId="0" xfId="0" applyFont="1" applyFill="1"/>
    <xf numFmtId="0" fontId="27" fillId="0" borderId="0" xfId="0" applyFont="1"/>
    <xf numFmtId="41" fontId="28" fillId="0" borderId="0" xfId="0" applyNumberFormat="1" applyFont="1"/>
    <xf numFmtId="0" fontId="27" fillId="5" borderId="0" xfId="0" applyFont="1" applyFill="1"/>
    <xf numFmtId="0" fontId="0" fillId="6" borderId="1" xfId="0" applyFill="1" applyBorder="1" applyAlignment="1">
      <alignment wrapText="1"/>
    </xf>
    <xf numFmtId="0" fontId="47" fillId="6" borderId="1" xfId="0" applyFont="1" applyFill="1" applyBorder="1" applyAlignment="1">
      <alignment horizontal="center"/>
    </xf>
    <xf numFmtId="0" fontId="0" fillId="0" borderId="0" xfId="0"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left" vertical="center" wrapText="1"/>
    </xf>
    <xf numFmtId="0" fontId="0" fillId="6" borderId="1" xfId="0" applyFill="1" applyBorder="1" applyAlignment="1">
      <alignment horizontal="left" vertical="center"/>
    </xf>
    <xf numFmtId="0" fontId="0" fillId="0" borderId="0" xfId="0" applyAlignment="1">
      <alignment horizontal="left" vertical="center"/>
    </xf>
    <xf numFmtId="0" fontId="50" fillId="0" borderId="0" xfId="0" applyFont="1"/>
    <xf numFmtId="41" fontId="28" fillId="0" borderId="0" xfId="0" applyNumberFormat="1" applyFont="1" applyAlignment="1">
      <alignment vertical="center"/>
    </xf>
    <xf numFmtId="0" fontId="19" fillId="2" borderId="0" xfId="0" applyFont="1" applyFill="1" applyAlignment="1">
      <alignment vertical="center" wrapText="1"/>
    </xf>
    <xf numFmtId="0" fontId="48" fillId="5" borderId="0" xfId="0" applyFont="1" applyFill="1" applyAlignment="1">
      <alignment horizontal="right"/>
    </xf>
    <xf numFmtId="164" fontId="48" fillId="5" borderId="0" xfId="0" applyNumberFormat="1" applyFont="1" applyFill="1"/>
    <xf numFmtId="0" fontId="48" fillId="5" borderId="0" xfId="0" applyFont="1" applyFill="1"/>
    <xf numFmtId="0" fontId="48" fillId="5" borderId="0" xfId="0" applyFont="1" applyFill="1" applyAlignment="1">
      <alignment vertical="center"/>
    </xf>
    <xf numFmtId="0" fontId="12" fillId="5" borderId="0" xfId="0" applyFont="1" applyFill="1" applyAlignment="1">
      <alignment horizontal="left" wrapText="1"/>
    </xf>
    <xf numFmtId="0" fontId="5" fillId="0" borderId="0" xfId="0" applyFont="1"/>
    <xf numFmtId="0" fontId="49" fillId="5" borderId="0" xfId="0" applyFont="1" applyFill="1" applyAlignment="1">
      <alignment vertical="top"/>
    </xf>
    <xf numFmtId="0" fontId="12" fillId="5" borderId="0" xfId="0" applyFont="1" applyFill="1" applyAlignment="1">
      <alignment horizontal="left" vertical="top" wrapText="1"/>
    </xf>
    <xf numFmtId="164" fontId="48" fillId="5" borderId="2" xfId="0" applyNumberFormat="1" applyFont="1" applyFill="1" applyBorder="1" applyAlignment="1">
      <alignment horizontal="left" vertical="center"/>
    </xf>
    <xf numFmtId="0" fontId="51" fillId="5" borderId="0" xfId="0" applyFont="1" applyFill="1" applyAlignment="1">
      <alignment vertical="center"/>
    </xf>
    <xf numFmtId="0" fontId="4" fillId="2" borderId="0" xfId="0" applyFont="1" applyFill="1" applyProtection="1">
      <protection hidden="1"/>
    </xf>
    <xf numFmtId="0" fontId="21" fillId="2" borderId="0" xfId="0" applyFont="1" applyFill="1" applyAlignment="1" applyProtection="1">
      <alignment vertical="center" wrapText="1"/>
      <protection hidden="1"/>
    </xf>
    <xf numFmtId="0" fontId="2" fillId="0" borderId="0" xfId="0" applyFont="1" applyAlignment="1" applyProtection="1">
      <alignment vertical="center"/>
      <protection hidden="1"/>
    </xf>
    <xf numFmtId="0" fontId="5" fillId="0" borderId="0" xfId="0" applyFont="1" applyProtection="1">
      <protection hidden="1"/>
    </xf>
    <xf numFmtId="0" fontId="47" fillId="0" borderId="0" xfId="0" applyFont="1" applyProtection="1">
      <protection hidden="1"/>
    </xf>
    <xf numFmtId="0" fontId="52" fillId="2" borderId="0" xfId="0" applyFont="1" applyFill="1"/>
    <xf numFmtId="0" fontId="56" fillId="2" borderId="0" xfId="0" applyFont="1" applyFill="1" applyAlignment="1">
      <alignment vertical="center"/>
    </xf>
    <xf numFmtId="0" fontId="17" fillId="2" borderId="0" xfId="0" applyFont="1" applyFill="1" applyAlignment="1">
      <alignment horizontal="right" vertical="center" wrapText="1"/>
    </xf>
    <xf numFmtId="0" fontId="56" fillId="2" borderId="0" xfId="0" applyFont="1" applyFill="1" applyAlignment="1">
      <alignment horizontal="left"/>
    </xf>
    <xf numFmtId="0" fontId="22" fillId="2" borderId="0" xfId="0" applyFont="1" applyFill="1" applyAlignment="1">
      <alignment horizontal="left" vertical="center" wrapText="1" indent="1"/>
    </xf>
    <xf numFmtId="0" fontId="56" fillId="2" borderId="0" xfId="0" applyFont="1" applyFill="1" applyAlignment="1">
      <alignment horizontal="left" vertical="center"/>
    </xf>
    <xf numFmtId="0" fontId="3" fillId="2" borderId="3" xfId="0" applyFont="1" applyFill="1" applyBorder="1" applyAlignment="1">
      <alignment horizontal="left" vertical="top" wrapText="1" indent="1"/>
    </xf>
    <xf numFmtId="4" fontId="3" fillId="2" borderId="3" xfId="0" applyNumberFormat="1" applyFont="1" applyFill="1" applyBorder="1" applyAlignment="1">
      <alignment horizontal="right" vertical="center" wrapText="1"/>
    </xf>
    <xf numFmtId="4" fontId="2" fillId="2" borderId="0" xfId="0" applyNumberFormat="1" applyFont="1" applyFill="1"/>
    <xf numFmtId="0" fontId="51" fillId="0" borderId="0" xfId="0" applyFont="1" applyAlignment="1">
      <alignment horizontal="left" vertical="center"/>
    </xf>
    <xf numFmtId="4" fontId="15" fillId="5" borderId="4" xfId="0" applyNumberFormat="1" applyFont="1" applyFill="1" applyBorder="1" applyAlignment="1">
      <alignment horizontal="right" vertical="center" wrapText="1"/>
    </xf>
    <xf numFmtId="166" fontId="3" fillId="2" borderId="4" xfId="0" applyNumberFormat="1" applyFont="1" applyFill="1" applyBorder="1" applyAlignment="1">
      <alignment horizontal="right" vertical="center" wrapText="1"/>
    </xf>
    <xf numFmtId="4" fontId="55" fillId="2" borderId="4" xfId="0" applyNumberFormat="1" applyFont="1" applyFill="1" applyBorder="1" applyAlignment="1">
      <alignment horizontal="right" vertical="center"/>
    </xf>
    <xf numFmtId="4" fontId="4" fillId="5" borderId="2" xfId="0" applyNumberFormat="1" applyFont="1" applyFill="1" applyBorder="1" applyAlignment="1">
      <alignment horizontal="right" vertical="top" wrapText="1"/>
    </xf>
    <xf numFmtId="0" fontId="4" fillId="5" borderId="2" xfId="0" applyFont="1" applyFill="1" applyBorder="1" applyAlignment="1">
      <alignment horizontal="left" vertical="top" wrapText="1"/>
    </xf>
    <xf numFmtId="4" fontId="4" fillId="5" borderId="2" xfId="0" applyNumberFormat="1" applyFont="1" applyFill="1" applyBorder="1" applyAlignment="1">
      <alignment vertical="top"/>
    </xf>
    <xf numFmtId="4" fontId="53" fillId="5" borderId="2" xfId="0" applyNumberFormat="1" applyFont="1" applyFill="1" applyBorder="1" applyAlignment="1">
      <alignment vertical="top"/>
    </xf>
    <xf numFmtId="4" fontId="4" fillId="5" borderId="2" xfId="0" applyNumberFormat="1" applyFont="1" applyFill="1" applyBorder="1" applyAlignment="1">
      <alignment horizontal="right" vertical="top"/>
    </xf>
    <xf numFmtId="0" fontId="59" fillId="5" borderId="0" xfId="0" applyFont="1" applyFill="1"/>
    <xf numFmtId="0" fontId="55" fillId="2" borderId="0" xfId="0" applyFont="1" applyFill="1"/>
    <xf numFmtId="0" fontId="55" fillId="0" borderId="0" xfId="0" applyFont="1"/>
    <xf numFmtId="0" fontId="52" fillId="0" borderId="0" xfId="0" applyFont="1"/>
    <xf numFmtId="0" fontId="5" fillId="3" borderId="0" xfId="0" applyFont="1" applyFill="1" applyAlignment="1">
      <alignment horizontal="left" vertical="center"/>
    </xf>
    <xf numFmtId="0" fontId="69" fillId="5" borderId="0" xfId="0" applyFont="1" applyFill="1"/>
    <xf numFmtId="4" fontId="48" fillId="5" borderId="0" xfId="0" applyNumberFormat="1" applyFont="1" applyFill="1" applyAlignment="1">
      <alignment horizontal="right" vertical="center"/>
    </xf>
    <xf numFmtId="0" fontId="5" fillId="3" borderId="0" xfId="0" applyFont="1" applyFill="1" applyAlignment="1">
      <alignment vertical="center"/>
    </xf>
    <xf numFmtId="0" fontId="6" fillId="3" borderId="0" xfId="0" applyFont="1" applyFill="1" applyAlignment="1">
      <alignment horizontal="left" vertical="center"/>
    </xf>
    <xf numFmtId="4" fontId="2" fillId="5" borderId="3" xfId="0" applyNumberFormat="1" applyFont="1" applyFill="1" applyBorder="1"/>
    <xf numFmtId="4" fontId="4" fillId="5" borderId="3" xfId="0" applyNumberFormat="1" applyFont="1" applyFill="1" applyBorder="1"/>
    <xf numFmtId="4" fontId="2" fillId="5" borderId="5" xfId="0" applyNumberFormat="1" applyFont="1" applyFill="1" applyBorder="1"/>
    <xf numFmtId="4" fontId="2" fillId="5" borderId="3" xfId="0" applyNumberFormat="1" applyFont="1" applyFill="1" applyBorder="1" applyAlignment="1">
      <alignment vertical="center"/>
    </xf>
    <xf numFmtId="4" fontId="2" fillId="5" borderId="5" xfId="0" applyNumberFormat="1" applyFont="1" applyFill="1" applyBorder="1" applyAlignment="1">
      <alignment vertical="center"/>
    </xf>
    <xf numFmtId="4" fontId="4" fillId="5" borderId="0" xfId="0" applyNumberFormat="1" applyFont="1" applyFill="1" applyAlignment="1">
      <alignment vertical="center"/>
    </xf>
    <xf numFmtId="0" fontId="15" fillId="2" borderId="0" xfId="0" applyFont="1" applyFill="1" applyAlignment="1">
      <alignment horizontal="right" vertical="top" wrapText="1"/>
    </xf>
    <xf numFmtId="4" fontId="59" fillId="2" borderId="0" xfId="0" applyNumberFormat="1" applyFont="1" applyFill="1" applyAlignment="1">
      <alignment vertical="center"/>
    </xf>
    <xf numFmtId="4" fontId="15" fillId="2" borderId="0" xfId="0" applyNumberFormat="1" applyFont="1" applyFill="1" applyAlignment="1">
      <alignment vertical="center"/>
    </xf>
    <xf numFmtId="0" fontId="59" fillId="2" borderId="0" xfId="0" applyFont="1" applyFill="1"/>
    <xf numFmtId="0" fontId="55" fillId="5" borderId="0" xfId="0" applyFont="1" applyFill="1"/>
    <xf numFmtId="0" fontId="71" fillId="5" borderId="0" xfId="21" applyFill="1"/>
    <xf numFmtId="0" fontId="2" fillId="2" borderId="0" xfId="0" applyFont="1" applyFill="1" applyAlignment="1">
      <alignment horizontal="center" vertical="center"/>
    </xf>
    <xf numFmtId="0" fontId="6" fillId="3" borderId="0" xfId="0" applyFont="1" applyFill="1" applyAlignment="1">
      <alignment horizontal="center" vertical="center"/>
    </xf>
    <xf numFmtId="0" fontId="12" fillId="5" borderId="0" xfId="0" applyFont="1" applyFill="1" applyAlignment="1">
      <alignment horizontal="center" vertical="center" wrapText="1"/>
    </xf>
    <xf numFmtId="0" fontId="2" fillId="5" borderId="0" xfId="0" applyFont="1" applyFill="1" applyAlignment="1">
      <alignment horizontal="center" vertical="center"/>
    </xf>
    <xf numFmtId="0" fontId="5" fillId="3" borderId="0" xfId="0" applyFont="1" applyFill="1" applyAlignment="1">
      <alignment horizontal="center" vertical="center"/>
    </xf>
    <xf numFmtId="165" fontId="27" fillId="6" borderId="1" xfId="0" applyNumberFormat="1" applyFont="1" applyFill="1" applyBorder="1"/>
    <xf numFmtId="0" fontId="17" fillId="2" borderId="0" xfId="0" applyFont="1" applyFill="1" applyAlignment="1">
      <alignment horizontal="right" vertical="center" wrapText="1"/>
    </xf>
    <xf numFmtId="0" fontId="3" fillId="5" borderId="0" xfId="0" applyFont="1" applyFill="1"/>
    <xf numFmtId="0" fontId="50" fillId="3" borderId="0" xfId="0" applyFont="1" applyFill="1"/>
    <xf numFmtId="0" fontId="27" fillId="6" borderId="1" xfId="0" applyFont="1" applyFill="1" applyBorder="1"/>
    <xf numFmtId="0" fontId="74" fillId="3" borderId="0" xfId="0" applyFont="1" applyFill="1"/>
    <xf numFmtId="0" fontId="73" fillId="5" borderId="0" xfId="0" applyFont="1" applyFill="1"/>
    <xf numFmtId="0" fontId="73" fillId="6" borderId="1" xfId="0" applyFont="1" applyFill="1" applyBorder="1"/>
    <xf numFmtId="49" fontId="73" fillId="6" borderId="1" xfId="0" applyNumberFormat="1" applyFont="1" applyFill="1" applyBorder="1"/>
    <xf numFmtId="0" fontId="8" fillId="7" borderId="0" xfId="0" applyFont="1" applyFill="1"/>
    <xf numFmtId="0" fontId="5" fillId="7" borderId="0" xfId="0" applyFont="1" applyFill="1"/>
    <xf numFmtId="0" fontId="24" fillId="7" borderId="0" xfId="0" applyFont="1" applyFill="1" applyAlignment="1">
      <alignment horizontal="center" vertical="center" wrapText="1"/>
    </xf>
    <xf numFmtId="0" fontId="50" fillId="3" borderId="0" xfId="0" applyFont="1" applyFill="1" applyAlignment="1">
      <alignment horizontal="center"/>
    </xf>
    <xf numFmtId="0" fontId="0" fillId="5" borderId="0" xfId="0" applyFill="1" applyAlignment="1">
      <alignment horizontal="right"/>
    </xf>
    <xf numFmtId="2" fontId="27" fillId="6" borderId="1" xfId="0" applyNumberFormat="1" applyFont="1" applyFill="1" applyBorder="1"/>
    <xf numFmtId="0" fontId="76" fillId="5" borderId="0" xfId="0" applyFont="1" applyFill="1" applyAlignment="1">
      <alignment vertical="center"/>
    </xf>
    <xf numFmtId="0" fontId="0" fillId="0" borderId="0" xfId="0"/>
    <xf numFmtId="0" fontId="2" fillId="0" borderId="0" xfId="0" applyFont="1" applyAlignment="1">
      <alignment vertical="center"/>
    </xf>
    <xf numFmtId="0" fontId="2" fillId="2" borderId="0" xfId="0" applyFont="1" applyFill="1" applyAlignment="1">
      <alignment vertical="center"/>
    </xf>
    <xf numFmtId="4" fontId="2" fillId="6" borderId="1" xfId="0" applyNumberFormat="1" applyFont="1" applyFill="1" applyBorder="1" applyAlignment="1" applyProtection="1">
      <alignment horizontal="right" vertical="top"/>
      <protection locked="0"/>
    </xf>
    <xf numFmtId="0" fontId="2" fillId="6" borderId="3" xfId="0" applyFont="1" applyFill="1" applyBorder="1" applyProtection="1">
      <protection locked="0"/>
    </xf>
    <xf numFmtId="0" fontId="2" fillId="6" borderId="3" xfId="0" applyFont="1" applyFill="1" applyBorder="1" applyProtection="1" quotePrefix="1">
      <protection locked="0"/>
    </xf>
    <xf numFmtId="4" fontId="2" fillId="6" borderId="3" xfId="0" applyNumberFormat="1" applyFont="1" applyFill="1" applyBorder="1" applyAlignment="1" applyProtection="1">
      <alignment horizontal="right" vertical="top"/>
      <protection locked="0"/>
    </xf>
    <xf numFmtId="3" fontId="2" fillId="6" borderId="3" xfId="0" applyNumberFormat="1" applyFont="1" applyFill="1" applyBorder="1" applyAlignment="1" applyProtection="1">
      <alignment horizontal="center" vertical="top"/>
      <protection locked="0"/>
    </xf>
    <xf numFmtId="49" fontId="2" fillId="6" borderId="1" xfId="0" applyNumberFormat="1" applyFont="1" applyFill="1" applyBorder="1" applyProtection="1">
      <protection locked="0"/>
    </xf>
    <xf numFmtId="9" fontId="2" fillId="6" borderId="3" xfId="0" applyNumberFormat="1" applyFont="1" applyFill="1" applyBorder="1" applyAlignment="1" applyProtection="1">
      <alignment horizontal="right" vertical="top"/>
      <protection locked="0"/>
    </xf>
    <xf numFmtId="0" fontId="28" fillId="0" borderId="0" xfId="0" applyFont="1" applyAlignment="1">
      <alignment horizontal="right" vertical="center"/>
    </xf>
    <xf numFmtId="0" fontId="28" fillId="0" borderId="0" xfId="0" applyFont="1" applyAlignment="1">
      <alignment horizontal="right"/>
    </xf>
    <xf numFmtId="0" fontId="29" fillId="0" borderId="0" xfId="0" applyFont="1"/>
    <xf numFmtId="0" fontId="30" fillId="0" borderId="0" xfId="0" applyFont="1" applyAlignment="1">
      <alignment horizontal="right" vertical="center"/>
    </xf>
    <xf numFmtId="0" fontId="31" fillId="0" borderId="0" xfId="0" applyFont="1" applyAlignment="1">
      <alignment horizontal="right"/>
    </xf>
    <xf numFmtId="0" fontId="32" fillId="0" borderId="0" xfId="0" applyFont="1" applyAlignment="1">
      <alignment horizontal="right"/>
    </xf>
    <xf numFmtId="0" fontId="27" fillId="0" borderId="0" xfId="0" applyFont="1"/>
    <xf numFmtId="0" fontId="28" fillId="0" borderId="0" xfId="0" applyFont="1" applyAlignment="1">
      <alignment horizontal="left"/>
    </xf>
    <xf numFmtId="0" fontId="33" fillId="0" borderId="0" xfId="0" applyFont="1" applyAlignment="1">
      <alignment horizontal="left" vertical="top"/>
    </xf>
    <xf numFmtId="0" fontId="33" fillId="0" borderId="0" xfId="0" applyFont="1"/>
    <xf numFmtId="0" fontId="34" fillId="0" borderId="0" xfId="0" applyFont="1" applyAlignment="1">
      <alignment horizontal="right"/>
    </xf>
    <xf numFmtId="0" fontId="35" fillId="8" borderId="6" xfId="0" applyFont="1" applyFill="1" applyBorder="1" applyAlignment="1">
      <alignment horizontal="center" vertical="center" wrapText="1"/>
    </xf>
    <xf numFmtId="0" fontId="35" fillId="8" borderId="7" xfId="0" applyFont="1" applyFill="1" applyBorder="1" applyAlignment="1">
      <alignment horizontal="center" vertical="center" wrapText="1"/>
    </xf>
    <xf numFmtId="0" fontId="35" fillId="8" borderId="8" xfId="0" applyFont="1" applyFill="1" applyBorder="1" applyAlignment="1">
      <alignment horizontal="center" vertical="center" wrapText="1"/>
    </xf>
    <xf numFmtId="166" fontId="37" fillId="5" borderId="9" xfId="0" applyNumberFormat="1" applyFont="1" applyFill="1" applyBorder="1" applyAlignment="1">
      <alignment horizontal="right" vertical="center" wrapText="1"/>
    </xf>
    <xf numFmtId="166" fontId="37" fillId="5" borderId="10" xfId="0" applyNumberFormat="1" applyFont="1" applyFill="1" applyBorder="1" applyAlignment="1">
      <alignment horizontal="right" vertical="center" wrapText="1"/>
    </xf>
    <xf numFmtId="166" fontId="37" fillId="5" borderId="11" xfId="0" applyNumberFormat="1" applyFont="1" applyFill="1" applyBorder="1" applyAlignment="1">
      <alignment horizontal="right" vertical="center" wrapText="1"/>
    </xf>
    <xf numFmtId="0" fontId="39" fillId="0" borderId="0" xfId="0" applyFont="1"/>
    <xf numFmtId="166" fontId="40" fillId="5" borderId="12" xfId="0" applyNumberFormat="1" applyFont="1" applyFill="1" applyBorder="1" applyAlignment="1">
      <alignment horizontal="right" vertical="center" wrapText="1"/>
    </xf>
    <xf numFmtId="10" fontId="40" fillId="5" borderId="12" xfId="15" applyNumberFormat="1" applyFont="1" applyFill="1" applyBorder="1" applyAlignment="1">
      <alignment horizontal="right" vertical="center" wrapText="1"/>
    </xf>
    <xf numFmtId="10" fontId="40" fillId="5" borderId="13" xfId="15" applyNumberFormat="1" applyFont="1" applyFill="1" applyBorder="1" applyAlignment="1">
      <alignment horizontal="right" vertical="center" wrapText="1"/>
    </xf>
    <xf numFmtId="10" fontId="40" fillId="5" borderId="14" xfId="15" applyNumberFormat="1" applyFont="1" applyFill="1" applyBorder="1" applyAlignment="1">
      <alignment horizontal="right" vertical="center" wrapText="1"/>
    </xf>
    <xf numFmtId="0" fontId="0" fillId="0" borderId="0" xfId="0" applyAlignment="1">
      <alignment vertical="center"/>
    </xf>
    <xf numFmtId="0" fontId="30" fillId="0" borderId="0" xfId="0" applyFont="1"/>
    <xf numFmtId="167" fontId="42" fillId="5" borderId="3" xfId="0" applyNumberFormat="1" applyFont="1" applyFill="1" applyBorder="1" applyAlignment="1">
      <alignment horizontal="right" vertical="center" wrapText="1"/>
    </xf>
    <xf numFmtId="0" fontId="30" fillId="0" borderId="0" xfId="0" applyFont="1" applyAlignment="1">
      <alignment vertical="center"/>
    </xf>
    <xf numFmtId="0" fontId="41" fillId="0" borderId="0" xfId="0" applyFont="1" applyAlignment="1">
      <alignment horizontal="right"/>
    </xf>
    <xf numFmtId="0" fontId="41" fillId="0" borderId="0" xfId="0" applyFont="1"/>
    <xf numFmtId="4" fontId="3" fillId="6" borderId="3" xfId="0" applyNumberFormat="1" applyFont="1" applyFill="1" applyBorder="1" applyAlignment="1" applyProtection="1">
      <alignment horizontal="right" vertical="center" wrapText="1"/>
      <protection locked="0"/>
    </xf>
    <xf numFmtId="4" fontId="3" fillId="6" borderId="3" xfId="0" applyNumberFormat="1" applyFont="1" applyFill="1" applyBorder="1" applyAlignment="1" applyProtection="1">
      <alignment horizontal="right" vertical="center"/>
      <protection locked="0"/>
    </xf>
    <xf numFmtId="0" fontId="62" fillId="2" borderId="0" xfId="20" applyFont="1" applyFill="1" applyAlignment="1">
      <alignment horizontal="left" indent="1"/>
      <protection/>
    </xf>
    <xf numFmtId="0" fontId="63" fillId="2" borderId="0" xfId="20" applyFont="1" applyFill="1" applyAlignment="1">
      <alignment horizontal="left" indent="1"/>
      <protection/>
    </xf>
    <xf numFmtId="0" fontId="65" fillId="2" borderId="0" xfId="20" applyFont="1" applyFill="1" applyAlignment="1">
      <alignment horizontal="left" indent="1"/>
      <protection/>
    </xf>
    <xf numFmtId="0" fontId="0" fillId="0" borderId="15" xfId="0" applyBorder="1"/>
    <xf numFmtId="0" fontId="28" fillId="0" borderId="15" xfId="0" applyFont="1" applyBorder="1" applyAlignment="1">
      <alignment horizontal="right" vertical="center"/>
    </xf>
    <xf numFmtId="0" fontId="28" fillId="0" borderId="15" xfId="0" applyFont="1" applyBorder="1" applyAlignment="1">
      <alignment horizontal="right"/>
    </xf>
    <xf numFmtId="0" fontId="38" fillId="0" borderId="16" xfId="0" applyFont="1" applyBorder="1" applyAlignment="1">
      <alignment vertical="top" wrapText="1"/>
    </xf>
    <xf numFmtId="0" fontId="38" fillId="0" borderId="17" xfId="0" applyFont="1" applyBorder="1" applyAlignment="1">
      <alignment vertical="top" wrapText="1"/>
    </xf>
    <xf numFmtId="0" fontId="38" fillId="0" borderId="18" xfId="0" applyFont="1" applyBorder="1" applyAlignment="1">
      <alignment vertical="top" wrapText="1"/>
    </xf>
    <xf numFmtId="4" fontId="38" fillId="0" borderId="18" xfId="0" applyNumberFormat="1" applyFont="1" applyBorder="1" applyAlignment="1">
      <alignment horizontal="right" vertical="center" wrapText="1"/>
    </xf>
    <xf numFmtId="4" fontId="15" fillId="5" borderId="3" xfId="0" applyNumberFormat="1" applyFont="1" applyFill="1" applyBorder="1" applyAlignment="1">
      <alignment horizontal="right" vertical="center" wrapText="1"/>
    </xf>
    <xf numFmtId="4" fontId="44" fillId="2" borderId="3" xfId="0" applyNumberFormat="1" applyFont="1" applyFill="1" applyBorder="1" applyAlignment="1">
      <alignment horizontal="right" vertical="center"/>
    </xf>
    <xf numFmtId="0" fontId="51" fillId="0" borderId="0" xfId="0" applyFont="1" applyAlignment="1">
      <alignment horizontal="left" vertical="center"/>
    </xf>
    <xf numFmtId="4" fontId="15" fillId="5" borderId="4" xfId="0" applyNumberFormat="1" applyFont="1" applyFill="1" applyBorder="1" applyAlignment="1">
      <alignment horizontal="right" vertical="center" wrapText="1"/>
    </xf>
    <xf numFmtId="166" fontId="3" fillId="2" borderId="4" xfId="0" applyNumberFormat="1" applyFont="1" applyFill="1" applyBorder="1" applyAlignment="1">
      <alignment horizontal="right" vertical="center" wrapText="1"/>
    </xf>
    <xf numFmtId="4" fontId="55" fillId="2" borderId="4" xfId="0" applyNumberFormat="1" applyFont="1" applyFill="1" applyBorder="1" applyAlignment="1">
      <alignment horizontal="right" vertical="center"/>
    </xf>
    <xf numFmtId="4" fontId="48" fillId="5" borderId="0" xfId="0" applyNumberFormat="1" applyFont="1" applyFill="1" applyAlignment="1">
      <alignment horizontal="right" vertical="center"/>
    </xf>
    <xf numFmtId="4" fontId="48" fillId="9" borderId="3" xfId="0" applyNumberFormat="1" applyFont="1" applyFill="1" applyBorder="1" applyAlignment="1" applyProtection="1">
      <alignment vertical="center"/>
      <protection locked="0"/>
    </xf>
    <xf numFmtId="0" fontId="33" fillId="0" borderId="0" xfId="0" applyFont="1" applyAlignment="1">
      <alignment horizontal="left" vertical="center"/>
    </xf>
    <xf numFmtId="0" fontId="0" fillId="6" borderId="19" xfId="0" applyFill="1" applyBorder="1" applyProtection="1">
      <protection locked="0"/>
    </xf>
    <xf numFmtId="4" fontId="78" fillId="6" borderId="19" xfId="0" applyNumberFormat="1" applyFont="1" applyFill="1" applyBorder="1" applyAlignment="1" applyProtection="1">
      <alignment horizontal="right" vertical="center" wrapText="1"/>
      <protection locked="0"/>
    </xf>
    <xf numFmtId="4" fontId="46" fillId="6" borderId="19" xfId="0" applyNumberFormat="1" applyFont="1" applyFill="1" applyBorder="1" applyAlignment="1" applyProtection="1">
      <alignment horizontal="right" vertical="center" wrapText="1"/>
      <protection locked="0"/>
    </xf>
    <xf numFmtId="4" fontId="46" fillId="0" borderId="19" xfId="0" applyNumberFormat="1" applyFont="1" applyBorder="1" applyAlignment="1" applyProtection="1">
      <alignment horizontal="right" vertical="center" wrapText="1"/>
      <protection locked="0"/>
    </xf>
    <xf numFmtId="0" fontId="17" fillId="2" borderId="0" xfId="0" applyFont="1" applyFill="1" applyAlignment="1" applyProtection="1">
      <alignment vertical="top" wrapText="1"/>
      <protection/>
    </xf>
    <xf numFmtId="0" fontId="0" fillId="0" borderId="0" xfId="0" applyProtection="1">
      <protection/>
    </xf>
    <xf numFmtId="1" fontId="78" fillId="0" borderId="0" xfId="0" applyNumberFormat="1" applyFont="1" applyAlignment="1" applyProtection="1">
      <alignment horizontal="right" vertical="center" wrapText="1"/>
      <protection/>
    </xf>
    <xf numFmtId="4" fontId="46" fillId="0" borderId="0" xfId="0" applyNumberFormat="1" applyFont="1" applyAlignment="1" applyProtection="1">
      <alignment horizontal="right" vertical="center" wrapText="1"/>
      <protection/>
    </xf>
    <xf numFmtId="0" fontId="47" fillId="0" borderId="0" xfId="0" applyFont="1" applyProtection="1">
      <protection/>
    </xf>
    <xf numFmtId="0" fontId="47" fillId="0" borderId="0" xfId="0" applyFont="1" applyAlignment="1" applyProtection="1">
      <alignment horizontal="right"/>
      <protection/>
    </xf>
    <xf numFmtId="166" fontId="46" fillId="0" borderId="0" xfId="0" applyNumberFormat="1" applyFont="1" applyAlignment="1" applyProtection="1">
      <alignment horizontal="right" vertical="center" wrapText="1"/>
      <protection/>
    </xf>
    <xf numFmtId="0" fontId="74" fillId="0" borderId="0" xfId="0" applyFont="1" applyAlignment="1" applyProtection="1">
      <alignment horizontal="right" vertical="center"/>
      <protection/>
    </xf>
    <xf numFmtId="0" fontId="50" fillId="0" borderId="0" xfId="0" applyFont="1" applyAlignment="1" applyProtection="1">
      <alignment vertical="top"/>
      <protection/>
    </xf>
    <xf numFmtId="0" fontId="27" fillId="0" borderId="0" xfId="0" applyFont="1" applyProtection="1">
      <protection/>
    </xf>
    <xf numFmtId="0" fontId="0" fillId="0" borderId="19" xfId="0" applyBorder="1" applyProtection="1">
      <protection/>
    </xf>
    <xf numFmtId="0" fontId="47" fillId="8" borderId="19" xfId="0" applyFont="1" applyFill="1" applyBorder="1" applyProtection="1">
      <protection/>
    </xf>
    <xf numFmtId="166" fontId="78" fillId="2" borderId="19" xfId="0" applyNumberFormat="1" applyFont="1" applyFill="1" applyBorder="1" applyAlignment="1" applyProtection="1">
      <alignment horizontal="center" vertical="center" wrapText="1"/>
      <protection/>
    </xf>
    <xf numFmtId="0" fontId="0" fillId="0" borderId="20" xfId="0" applyBorder="1" applyProtection="1">
      <protection/>
    </xf>
    <xf numFmtId="0" fontId="27" fillId="0" borderId="19" xfId="0" applyFont="1" applyBorder="1" applyAlignment="1" applyProtection="1">
      <alignment horizontal="center" vertical="center"/>
      <protection/>
    </xf>
    <xf numFmtId="0" fontId="27" fillId="0" borderId="19" xfId="0" applyFont="1" applyBorder="1" applyAlignment="1" applyProtection="1">
      <alignment horizontal="center"/>
      <protection/>
    </xf>
    <xf numFmtId="166" fontId="46" fillId="2" borderId="19" xfId="0" applyNumberFormat="1" applyFont="1" applyFill="1" applyBorder="1" applyAlignment="1" applyProtection="1">
      <alignment horizontal="right" vertical="center" wrapText="1"/>
      <protection/>
    </xf>
    <xf numFmtId="166" fontId="78" fillId="2" borderId="19" xfId="0" applyNumberFormat="1" applyFont="1" applyFill="1" applyBorder="1" applyAlignment="1" applyProtection="1">
      <alignment horizontal="right" vertical="center" wrapText="1"/>
      <protection/>
    </xf>
    <xf numFmtId="4" fontId="46" fillId="2" borderId="19" xfId="0" applyNumberFormat="1" applyFont="1" applyFill="1" applyBorder="1" applyAlignment="1" applyProtection="1">
      <alignment horizontal="right" vertical="center" wrapText="1"/>
      <protection/>
    </xf>
    <xf numFmtId="0" fontId="0" fillId="0" borderId="21" xfId="0" applyBorder="1" applyProtection="1">
      <protection/>
    </xf>
    <xf numFmtId="0" fontId="79" fillId="0" borderId="0" xfId="0" applyFont="1" applyAlignment="1" applyProtection="1">
      <alignment horizontal="left"/>
      <protection/>
    </xf>
    <xf numFmtId="4" fontId="78" fillId="5" borderId="3" xfId="0" applyNumberFormat="1" applyFont="1" applyFill="1" applyBorder="1" applyAlignment="1" applyProtection="1">
      <alignment horizontal="right" vertical="center" wrapText="1"/>
      <protection/>
    </xf>
    <xf numFmtId="166" fontId="78" fillId="2" borderId="3" xfId="0" applyNumberFormat="1" applyFont="1" applyFill="1" applyBorder="1" applyAlignment="1" applyProtection="1">
      <alignment horizontal="right" vertical="center" wrapText="1"/>
      <protection/>
    </xf>
    <xf numFmtId="166" fontId="78" fillId="0" borderId="0" xfId="0" applyNumberFormat="1" applyFont="1" applyAlignment="1" applyProtection="1">
      <alignment horizontal="right" vertical="center" wrapText="1"/>
      <protection/>
    </xf>
    <xf numFmtId="0" fontId="81" fillId="0" borderId="0" xfId="0" applyFont="1" applyAlignment="1" applyProtection="1">
      <alignment vertical="center"/>
      <protection/>
    </xf>
    <xf numFmtId="0" fontId="0" fillId="0" borderId="19" xfId="0" applyBorder="1" applyAlignment="1" applyProtection="1">
      <alignment vertical="center"/>
      <protection locked="0"/>
    </xf>
    <xf numFmtId="166" fontId="46" fillId="0" borderId="19" xfId="0" applyNumberFormat="1" applyFont="1" applyBorder="1" applyAlignment="1" applyProtection="1">
      <alignment horizontal="right" vertical="center" wrapText="1"/>
      <protection locked="0"/>
    </xf>
    <xf numFmtId="166" fontId="46" fillId="2" borderId="19" xfId="0" applyNumberFormat="1" applyFont="1" applyFill="1" applyBorder="1" applyAlignment="1" applyProtection="1">
      <alignment horizontal="right" vertical="center" wrapText="1"/>
      <protection locked="0"/>
    </xf>
    <xf numFmtId="166" fontId="46" fillId="2" borderId="22" xfId="0" applyNumberFormat="1" applyFont="1" applyFill="1" applyBorder="1" applyAlignment="1" applyProtection="1">
      <alignment horizontal="right" vertical="center" wrapText="1"/>
      <protection locked="0"/>
    </xf>
    <xf numFmtId="166" fontId="46" fillId="2" borderId="23" xfId="0" applyNumberFormat="1" applyFont="1" applyFill="1" applyBorder="1" applyAlignment="1" applyProtection="1">
      <alignment horizontal="right" vertical="center" wrapText="1"/>
      <protection locked="0"/>
    </xf>
    <xf numFmtId="166" fontId="78" fillId="2" borderId="24" xfId="0" applyNumberFormat="1" applyFont="1" applyFill="1" applyBorder="1" applyAlignment="1" applyProtection="1">
      <alignment horizontal="right" vertical="center" wrapText="1"/>
      <protection/>
    </xf>
    <xf numFmtId="166" fontId="78" fillId="2" borderId="25" xfId="0" applyNumberFormat="1" applyFont="1" applyFill="1" applyBorder="1" applyAlignment="1" applyProtection="1">
      <alignment horizontal="right" vertical="center" wrapText="1"/>
      <protection/>
    </xf>
    <xf numFmtId="166" fontId="42" fillId="5" borderId="9" xfId="0" applyNumberFormat="1" applyFont="1" applyFill="1" applyBorder="1" applyAlignment="1">
      <alignment horizontal="right" vertical="center" wrapText="1"/>
    </xf>
    <xf numFmtId="2" fontId="42" fillId="5" borderId="3" xfId="0" applyNumberFormat="1" applyFont="1" applyFill="1" applyBorder="1" applyAlignment="1">
      <alignment horizontal="right" vertical="center" wrapText="1"/>
    </xf>
    <xf numFmtId="4" fontId="28" fillId="0" borderId="0" xfId="0" applyNumberFormat="1" applyFont="1" applyAlignment="1">
      <alignment vertical="center"/>
    </xf>
    <xf numFmtId="4" fontId="0" fillId="0" borderId="0" xfId="0" applyNumberFormat="1" applyAlignment="1">
      <alignment vertical="center"/>
    </xf>
    <xf numFmtId="4" fontId="38" fillId="0" borderId="17" xfId="0" applyNumberFormat="1" applyFont="1" applyBorder="1" applyAlignment="1">
      <alignment vertical="top" wrapText="1"/>
    </xf>
    <xf numFmtId="4" fontId="38" fillId="0" borderId="18" xfId="0" applyNumberFormat="1" applyFont="1" applyBorder="1" applyAlignment="1">
      <alignment vertical="top" wrapText="1"/>
    </xf>
    <xf numFmtId="4" fontId="38" fillId="0" borderId="26" xfId="0" applyNumberFormat="1" applyFont="1" applyBorder="1" applyAlignment="1">
      <alignment vertical="top" wrapText="1"/>
    </xf>
    <xf numFmtId="4" fontId="42" fillId="5" borderId="27" xfId="0" applyNumberFormat="1" applyFont="1" applyFill="1" applyBorder="1" applyAlignment="1">
      <alignment horizontal="right" vertical="center" wrapText="1"/>
    </xf>
    <xf numFmtId="0" fontId="26" fillId="7" borderId="0" xfId="0" applyFont="1" applyFill="1" applyAlignment="1">
      <alignment horizontal="center" vertical="center" wrapText="1"/>
    </xf>
    <xf numFmtId="0" fontId="24" fillId="2" borderId="0" xfId="0" applyFont="1" applyFill="1" applyAlignment="1">
      <alignment horizontal="center" vertical="center" wrapText="1"/>
    </xf>
    <xf numFmtId="0" fontId="24" fillId="7" borderId="3"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0" xfId="0" applyFont="1" applyFill="1" applyAlignment="1">
      <alignment horizontal="center" vertical="center"/>
    </xf>
    <xf numFmtId="0" fontId="10" fillId="7" borderId="0" xfId="0" applyFont="1" applyFill="1"/>
    <xf numFmtId="0" fontId="73" fillId="7" borderId="0" xfId="0" applyFont="1" applyFill="1"/>
    <xf numFmtId="41" fontId="0" fillId="0" borderId="19" xfId="0" applyNumberFormat="1" applyBorder="1" applyAlignment="1" applyProtection="1">
      <alignment vertical="center"/>
      <protection locked="0"/>
    </xf>
    <xf numFmtId="0" fontId="2" fillId="5" borderId="0" xfId="0" applyFont="1" applyFill="1" applyProtection="1">
      <protection/>
    </xf>
    <xf numFmtId="0" fontId="53" fillId="7" borderId="0" xfId="0" applyFont="1" applyFill="1" applyProtection="1">
      <protection/>
    </xf>
    <xf numFmtId="0" fontId="22" fillId="2" borderId="0" xfId="0" applyFont="1" applyFill="1" applyAlignment="1" applyProtection="1">
      <alignment horizontal="left" vertical="center" wrapText="1" indent="1"/>
      <protection/>
    </xf>
    <xf numFmtId="0" fontId="8" fillId="7" borderId="0" xfId="0" applyFont="1" applyFill="1" applyProtection="1">
      <protection/>
    </xf>
    <xf numFmtId="0" fontId="2" fillId="2" borderId="0" xfId="0" applyFont="1" applyFill="1" applyProtection="1">
      <protection/>
    </xf>
    <xf numFmtId="0" fontId="24" fillId="7" borderId="0" xfId="0" applyFont="1" applyFill="1" applyAlignment="1" applyProtection="1">
      <alignment horizontal="center" vertical="center" wrapText="1"/>
      <protection/>
    </xf>
    <xf numFmtId="0" fontId="54" fillId="7" borderId="0" xfId="0" applyFont="1" applyFill="1" applyAlignment="1" applyProtection="1">
      <alignment horizontal="center" vertical="center" wrapText="1"/>
      <protection/>
    </xf>
    <xf numFmtId="0" fontId="26" fillId="7" borderId="0" xfId="0" applyFont="1" applyFill="1" applyAlignment="1" applyProtection="1">
      <alignment horizontal="center" vertical="center" wrapText="1"/>
      <protection/>
    </xf>
    <xf numFmtId="0" fontId="61" fillId="5" borderId="0" xfId="0" applyFont="1" applyFill="1" applyAlignment="1" applyProtection="1">
      <alignment vertical="center"/>
      <protection/>
    </xf>
    <xf numFmtId="0" fontId="51" fillId="5" borderId="0" xfId="0" applyFont="1" applyFill="1" applyAlignment="1" applyProtection="1">
      <alignment vertical="center"/>
      <protection/>
    </xf>
    <xf numFmtId="4" fontId="15" fillId="5" borderId="3" xfId="0" applyNumberFormat="1" applyFont="1" applyFill="1" applyBorder="1" applyAlignment="1" applyProtection="1">
      <alignment horizontal="right" vertical="center" wrapText="1"/>
      <protection/>
    </xf>
    <xf numFmtId="0" fontId="3" fillId="2" borderId="3" xfId="0" applyFont="1" applyFill="1" applyBorder="1" applyAlignment="1" applyProtection="1">
      <alignment horizontal="left" vertical="top" wrapText="1" indent="1"/>
      <protection/>
    </xf>
    <xf numFmtId="4" fontId="3" fillId="2" borderId="3" xfId="0" applyNumberFormat="1" applyFont="1" applyFill="1" applyBorder="1" applyAlignment="1" applyProtection="1">
      <alignment horizontal="right" vertical="center" wrapText="1" indent="1"/>
      <protection/>
    </xf>
    <xf numFmtId="166" fontId="3" fillId="2" borderId="3" xfId="0" applyNumberFormat="1" applyFont="1" applyFill="1" applyBorder="1" applyAlignment="1" applyProtection="1">
      <alignment horizontal="right" vertical="center" wrapText="1"/>
      <protection/>
    </xf>
    <xf numFmtId="4" fontId="55" fillId="2" borderId="3" xfId="0" applyNumberFormat="1" applyFont="1" applyFill="1" applyBorder="1" applyAlignment="1" applyProtection="1">
      <alignment horizontal="right" vertical="center"/>
      <protection/>
    </xf>
    <xf numFmtId="4" fontId="3" fillId="2" borderId="3" xfId="0" applyNumberFormat="1" applyFont="1" applyFill="1" applyBorder="1" applyAlignment="1" applyProtection="1">
      <alignment horizontal="right" vertical="center"/>
      <protection/>
    </xf>
    <xf numFmtId="4" fontId="44" fillId="2" borderId="3" xfId="0" applyNumberFormat="1" applyFont="1" applyFill="1" applyBorder="1" applyAlignment="1" applyProtection="1">
      <alignment horizontal="right" vertical="center"/>
      <protection/>
    </xf>
    <xf numFmtId="4" fontId="4" fillId="5" borderId="0" xfId="0" applyNumberFormat="1" applyFont="1" applyFill="1" applyAlignment="1" applyProtection="1">
      <alignment horizontal="right" vertical="top" wrapText="1"/>
      <protection/>
    </xf>
    <xf numFmtId="0" fontId="14" fillId="5" borderId="0" xfId="0" applyFont="1" applyFill="1" applyAlignment="1" applyProtection="1">
      <alignment horizontal="center" vertical="center"/>
      <protection/>
    </xf>
    <xf numFmtId="4" fontId="4" fillId="5" borderId="0" xfId="0" applyNumberFormat="1" applyFont="1" applyFill="1" applyAlignment="1" applyProtection="1">
      <alignment horizontal="right" vertical="top"/>
      <protection/>
    </xf>
    <xf numFmtId="0" fontId="0" fillId="8" borderId="3" xfId="0" applyFill="1" applyBorder="1" applyAlignment="1" applyProtection="1">
      <alignment horizontal="right"/>
      <protection/>
    </xf>
    <xf numFmtId="0" fontId="0" fillId="2" borderId="0" xfId="0" applyFill="1" applyProtection="1">
      <protection/>
    </xf>
    <xf numFmtId="49" fontId="0" fillId="8" borderId="3" xfId="0" applyNumberFormat="1" applyFill="1" applyBorder="1" applyAlignment="1" applyProtection="1">
      <alignment horizontal="right"/>
      <protection/>
    </xf>
    <xf numFmtId="41" fontId="0" fillId="0" borderId="19" xfId="0" applyNumberFormat="1" applyBorder="1" applyProtection="1">
      <protection/>
    </xf>
    <xf numFmtId="41" fontId="27" fillId="0" borderId="19" xfId="0" applyNumberFormat="1" applyFont="1" applyBorder="1" applyAlignment="1" applyProtection="1">
      <alignment horizontal="center" vertical="center"/>
      <protection/>
    </xf>
    <xf numFmtId="166" fontId="78" fillId="8" borderId="23" xfId="0" applyNumberFormat="1" applyFont="1" applyFill="1" applyBorder="1" applyAlignment="1" applyProtection="1">
      <alignment horizontal="right" vertical="center" wrapText="1"/>
      <protection/>
    </xf>
    <xf numFmtId="0" fontId="0" fillId="8" borderId="21" xfId="0" applyFill="1" applyBorder="1" applyProtection="1">
      <protection/>
    </xf>
    <xf numFmtId="4" fontId="78" fillId="8" borderId="3" xfId="0" applyNumberFormat="1" applyFont="1" applyFill="1" applyBorder="1" applyAlignment="1" applyProtection="1">
      <alignment horizontal="right" vertical="center" wrapText="1"/>
      <protection/>
    </xf>
    <xf numFmtId="0" fontId="47" fillId="8" borderId="0" xfId="0" applyFont="1" applyFill="1" applyProtection="1">
      <protection/>
    </xf>
    <xf numFmtId="4" fontId="46" fillId="2" borderId="0" xfId="0" applyNumberFormat="1" applyFont="1" applyFill="1" applyAlignment="1" applyProtection="1">
      <alignment horizontal="right" vertical="center" wrapText="1"/>
      <protection/>
    </xf>
    <xf numFmtId="166" fontId="78" fillId="2" borderId="0" xfId="0" applyNumberFormat="1" applyFont="1" applyFill="1" applyAlignment="1" applyProtection="1">
      <alignment horizontal="right" vertical="center" wrapText="1"/>
      <protection/>
    </xf>
    <xf numFmtId="0" fontId="2" fillId="0" borderId="0" xfId="0" applyFont="1" applyProtection="1">
      <protection/>
    </xf>
    <xf numFmtId="0" fontId="2" fillId="2" borderId="0" xfId="0" applyFont="1" applyFill="1" applyAlignment="1" applyProtection="1">
      <alignment vertical="center"/>
      <protection/>
    </xf>
    <xf numFmtId="0" fontId="5" fillId="3" borderId="0" xfId="0" applyFont="1" applyFill="1" applyAlignment="1" applyProtection="1">
      <alignment vertical="center"/>
      <protection/>
    </xf>
    <xf numFmtId="0" fontId="6" fillId="3" borderId="0" xfId="0" applyFont="1" applyFill="1" applyAlignment="1" applyProtection="1">
      <alignment vertical="center"/>
      <protection/>
    </xf>
    <xf numFmtId="0" fontId="2" fillId="0" borderId="0" xfId="0" applyFont="1" applyAlignment="1" applyProtection="1">
      <alignment vertical="center"/>
      <protection/>
    </xf>
    <xf numFmtId="0" fontId="2" fillId="5" borderId="0" xfId="0" applyFont="1" applyFill="1" applyAlignment="1" applyProtection="1">
      <alignment horizontal="right"/>
      <protection/>
    </xf>
    <xf numFmtId="0" fontId="23" fillId="5" borderId="0" xfId="0" applyFont="1" applyFill="1" applyProtection="1">
      <protection/>
    </xf>
    <xf numFmtId="0" fontId="3" fillId="5" borderId="0" xfId="0" applyFont="1" applyFill="1" applyAlignment="1" applyProtection="1">
      <alignment horizontal="right" vertical="top"/>
      <protection/>
    </xf>
    <xf numFmtId="0" fontId="4" fillId="7" borderId="0" xfId="0" applyFont="1" applyFill="1" applyProtection="1">
      <protection/>
    </xf>
    <xf numFmtId="0" fontId="8" fillId="7" borderId="0" xfId="0" applyFont="1" applyFill="1" applyAlignment="1" applyProtection="1">
      <alignment vertical="center"/>
      <protection/>
    </xf>
    <xf numFmtId="4" fontId="2" fillId="5" borderId="3" xfId="0" applyNumberFormat="1" applyFont="1" applyFill="1" applyBorder="1" applyAlignment="1" applyProtection="1">
      <alignment horizontal="right" vertical="top"/>
      <protection/>
    </xf>
    <xf numFmtId="0" fontId="4" fillId="5" borderId="0" xfId="0" applyFont="1" applyFill="1" applyAlignment="1" applyProtection="1">
      <alignment horizontal="right"/>
      <protection/>
    </xf>
    <xf numFmtId="0" fontId="24" fillId="7" borderId="0" xfId="0" applyFont="1" applyFill="1" applyAlignment="1" applyProtection="1">
      <alignment vertical="top" wrapText="1"/>
      <protection/>
    </xf>
    <xf numFmtId="0" fontId="8" fillId="7" borderId="0" xfId="0" applyFont="1" applyFill="1" applyAlignment="1" applyProtection="1">
      <alignment horizontal="center" vertical="center" wrapText="1"/>
      <protection/>
    </xf>
    <xf numFmtId="0" fontId="6" fillId="3" borderId="0" xfId="0" applyFont="1" applyFill="1" applyProtection="1">
      <protection/>
    </xf>
    <xf numFmtId="0" fontId="5" fillId="3" borderId="0" xfId="0" applyFont="1" applyFill="1" applyProtection="1">
      <protection/>
    </xf>
    <xf numFmtId="0" fontId="9" fillId="3" borderId="0" xfId="0" applyFont="1" applyFill="1" applyProtection="1">
      <protection/>
    </xf>
    <xf numFmtId="0" fontId="5" fillId="3" borderId="0" xfId="0" applyFont="1" applyFill="1" applyAlignment="1" applyProtection="1">
      <alignment horizontal="right"/>
      <protection/>
    </xf>
    <xf numFmtId="4" fontId="5" fillId="3" borderId="0" xfId="0" applyNumberFormat="1" applyFont="1" applyFill="1" applyProtection="1">
      <protection/>
    </xf>
    <xf numFmtId="0" fontId="5" fillId="7" borderId="0" xfId="0" applyFont="1" applyFill="1" applyAlignment="1" applyProtection="1">
      <alignment vertical="center"/>
      <protection/>
    </xf>
    <xf numFmtId="4" fontId="4" fillId="5" borderId="0" xfId="0" applyNumberFormat="1" applyFont="1" applyFill="1" applyProtection="1">
      <protection/>
    </xf>
    <xf numFmtId="0" fontId="70" fillId="2" borderId="0" xfId="0" applyFont="1" applyFill="1" applyProtection="1">
      <protection/>
    </xf>
    <xf numFmtId="166" fontId="3" fillId="2" borderId="3" xfId="0" applyNumberFormat="1" applyFont="1" applyFill="1" applyBorder="1" applyAlignment="1">
      <alignment horizontal="right" vertical="center" wrapText="1"/>
    </xf>
    <xf numFmtId="4" fontId="38" fillId="0" borderId="3" xfId="0" applyNumberFormat="1" applyFont="1" applyBorder="1" applyAlignment="1">
      <alignment vertical="top" wrapText="1"/>
    </xf>
    <xf numFmtId="0" fontId="47" fillId="5" borderId="0" xfId="0" applyFont="1" applyFill="1" applyAlignment="1" applyProtection="1">
      <alignment vertical="top" wrapText="1"/>
      <protection/>
    </xf>
    <xf numFmtId="0" fontId="14" fillId="5" borderId="0" xfId="0" applyFont="1" applyFill="1" applyAlignment="1" applyProtection="1">
      <alignment vertical="top" wrapText="1"/>
      <protection/>
    </xf>
    <xf numFmtId="0" fontId="0" fillId="0" borderId="0" xfId="0" applyFill="1" applyBorder="1"/>
    <xf numFmtId="0" fontId="58" fillId="0" borderId="0" xfId="0" applyFont="1" applyFill="1" applyBorder="1" applyProtection="1">
      <protection hidden="1"/>
    </xf>
    <xf numFmtId="0" fontId="2" fillId="0" borderId="0" xfId="0" applyFont="1" applyFill="1"/>
    <xf numFmtId="0" fontId="5" fillId="0" borderId="0" xfId="0" applyFont="1" applyFill="1" applyProtection="1">
      <protection hidden="1"/>
    </xf>
    <xf numFmtId="0" fontId="5" fillId="0" borderId="0" xfId="0" applyFont="1" applyFill="1"/>
    <xf numFmtId="0" fontId="0" fillId="0" borderId="0" xfId="0" applyFill="1"/>
    <xf numFmtId="0" fontId="8" fillId="5" borderId="0" xfId="0" applyFont="1" applyFill="1" applyProtection="1">
      <protection/>
    </xf>
    <xf numFmtId="0" fontId="5" fillId="5" borderId="0" xfId="0" applyFont="1" applyFill="1"/>
    <xf numFmtId="0" fontId="8" fillId="5" borderId="0" xfId="0" applyFont="1" applyFill="1"/>
    <xf numFmtId="0" fontId="75" fillId="5" borderId="0" xfId="0" applyFont="1" applyFill="1"/>
    <xf numFmtId="4" fontId="83" fillId="5" borderId="0" xfId="0" applyNumberFormat="1" applyFont="1" applyFill="1"/>
    <xf numFmtId="0" fontId="14" fillId="7" borderId="0" xfId="0" applyFont="1" applyFill="1" applyAlignment="1" applyProtection="1">
      <alignment vertical="top" wrapText="1"/>
      <protection/>
    </xf>
    <xf numFmtId="0" fontId="2" fillId="5" borderId="0" xfId="20" applyFont="1" applyFill="1" applyBorder="1" applyAlignment="1" applyProtection="1">
      <alignment horizontal="center" vertical="center" wrapText="1"/>
      <protection/>
    </xf>
    <xf numFmtId="166" fontId="2" fillId="5" borderId="0" xfId="20" applyNumberFormat="1" applyFont="1" applyFill="1" applyBorder="1" applyAlignment="1" applyProtection="1">
      <alignment horizontal="right" vertical="center" wrapText="1"/>
      <protection/>
    </xf>
    <xf numFmtId="0" fontId="2" fillId="5" borderId="0" xfId="20" applyFont="1" applyFill="1" applyBorder="1" applyProtection="1">
      <alignment/>
      <protection/>
    </xf>
    <xf numFmtId="166" fontId="2" fillId="5" borderId="0" xfId="20" applyNumberFormat="1" applyFont="1" applyFill="1" applyBorder="1" applyAlignment="1" applyProtection="1">
      <alignment horizontal="right" vertical="center" wrapText="1"/>
      <protection locked="0"/>
    </xf>
    <xf numFmtId="0" fontId="2" fillId="5" borderId="0" xfId="20" applyFont="1" applyFill="1" applyBorder="1" applyAlignment="1" applyProtection="1">
      <alignment horizontal="center" vertical="center" wrapText="1"/>
      <protection locked="0"/>
    </xf>
    <xf numFmtId="0" fontId="84" fillId="5" borderId="0" xfId="0" applyFont="1" applyFill="1"/>
    <xf numFmtId="0" fontId="50" fillId="5" borderId="0" xfId="0" applyFont="1" applyFill="1"/>
    <xf numFmtId="9" fontId="86" fillId="5" borderId="0" xfId="15" applyFont="1" applyFill="1"/>
    <xf numFmtId="0" fontId="88" fillId="5" borderId="0" xfId="0" applyFont="1" applyFill="1"/>
    <xf numFmtId="0" fontId="86" fillId="5" borderId="0" xfId="0" applyFont="1" applyFill="1"/>
    <xf numFmtId="0" fontId="2" fillId="6" borderId="3" xfId="0" applyFont="1" applyFill="1" applyBorder="1" applyAlignment="1" applyProtection="1">
      <alignment horizontal="center"/>
      <protection locked="0"/>
    </xf>
    <xf numFmtId="0" fontId="24" fillId="7" borderId="0" xfId="0" applyFont="1" applyFill="1" applyAlignment="1" applyProtection="1">
      <alignment horizontal="left" vertical="center" wrapText="1"/>
      <protection/>
    </xf>
    <xf numFmtId="0" fontId="24" fillId="7" borderId="0" xfId="0" applyFont="1" applyFill="1" applyAlignment="1" applyProtection="1">
      <alignment horizontal="center" vertical="center" wrapText="1"/>
      <protection/>
    </xf>
    <xf numFmtId="0" fontId="24" fillId="7" borderId="28" xfId="0" applyFont="1" applyFill="1" applyBorder="1" applyAlignment="1" applyProtection="1">
      <alignment horizontal="center" vertical="center" wrapText="1"/>
      <protection/>
    </xf>
    <xf numFmtId="0" fontId="2" fillId="6" borderId="29" xfId="0" applyFont="1" applyFill="1" applyBorder="1" applyAlignment="1" applyProtection="1">
      <alignment horizontal="center"/>
      <protection locked="0"/>
    </xf>
    <xf numFmtId="0" fontId="2" fillId="6" borderId="30" xfId="0" applyFont="1" applyFill="1" applyBorder="1" applyAlignment="1" applyProtection="1">
      <alignment horizontal="center"/>
      <protection locked="0"/>
    </xf>
    <xf numFmtId="0" fontId="24" fillId="7" borderId="31" xfId="0" applyFont="1" applyFill="1" applyBorder="1" applyAlignment="1" applyProtection="1">
      <alignment horizontal="center" vertical="center" wrapText="1"/>
      <protection/>
    </xf>
    <xf numFmtId="0" fontId="8" fillId="7" borderId="0" xfId="0" applyFont="1" applyFill="1" applyAlignment="1" applyProtection="1">
      <alignment horizontal="center"/>
      <protection/>
    </xf>
    <xf numFmtId="0" fontId="8" fillId="7" borderId="32" xfId="0" applyFont="1" applyFill="1" applyBorder="1" applyAlignment="1" applyProtection="1">
      <alignment horizontal="center" vertical="center"/>
      <protection/>
    </xf>
    <xf numFmtId="0" fontId="8" fillId="7" borderId="0" xfId="0" applyFont="1" applyFill="1" applyAlignment="1" applyProtection="1">
      <alignment horizontal="center" vertical="center"/>
      <protection/>
    </xf>
    <xf numFmtId="0" fontId="17" fillId="2" borderId="0" xfId="0" applyFont="1" applyFill="1" applyAlignment="1" applyProtection="1">
      <alignment horizontal="right" vertical="center" wrapText="1"/>
      <protection/>
    </xf>
    <xf numFmtId="0" fontId="17" fillId="2" borderId="0" xfId="0" applyFont="1" applyFill="1" applyAlignment="1" applyProtection="1">
      <alignment horizontal="right" vertical="center" wrapText="1"/>
      <protection/>
    </xf>
    <xf numFmtId="0" fontId="2" fillId="6" borderId="33" xfId="0" applyFont="1" applyFill="1" applyBorder="1" applyAlignment="1" applyProtection="1">
      <alignment horizontal="left"/>
      <protection locked="0"/>
    </xf>
    <xf numFmtId="0" fontId="2" fillId="6" borderId="34" xfId="0" applyFont="1" applyFill="1" applyBorder="1" applyAlignment="1" applyProtection="1">
      <alignment horizontal="left"/>
      <protection locked="0"/>
    </xf>
    <xf numFmtId="0" fontId="2" fillId="6" borderId="35" xfId="0" applyFont="1" applyFill="1" applyBorder="1" applyAlignment="1" applyProtection="1">
      <alignment horizontal="left"/>
      <protection locked="0"/>
    </xf>
    <xf numFmtId="0" fontId="2" fillId="6" borderId="33" xfId="0" applyFont="1" applyFill="1" applyBorder="1" applyAlignment="1" applyProtection="1">
      <alignment horizontal="center"/>
      <protection locked="0"/>
    </xf>
    <xf numFmtId="0" fontId="2" fillId="6" borderId="35" xfId="0" applyFont="1" applyFill="1" applyBorder="1" applyAlignment="1" applyProtection="1">
      <alignment horizontal="center"/>
      <protection locked="0"/>
    </xf>
    <xf numFmtId="0" fontId="24" fillId="7" borderId="0" xfId="0" applyFont="1" applyFill="1" applyAlignment="1">
      <alignment horizontal="left" vertical="center" wrapText="1"/>
    </xf>
    <xf numFmtId="0" fontId="87" fillId="5" borderId="36" xfId="0" applyFont="1" applyFill="1" applyBorder="1" applyAlignment="1" applyProtection="1">
      <alignment horizontal="left" wrapText="1"/>
      <protection/>
    </xf>
    <xf numFmtId="0" fontId="87" fillId="5" borderId="0" xfId="0" applyFont="1" applyFill="1" applyAlignment="1" applyProtection="1">
      <alignment horizontal="left" wrapText="1"/>
      <protection/>
    </xf>
    <xf numFmtId="0" fontId="19" fillId="2" borderId="0" xfId="0" applyFont="1" applyFill="1" applyAlignment="1">
      <alignment horizontal="right" vertical="top" wrapText="1"/>
    </xf>
    <xf numFmtId="0" fontId="48" fillId="5" borderId="0" xfId="0" applyFont="1" applyFill="1" applyAlignment="1">
      <alignment horizontal="right" vertical="center"/>
    </xf>
    <xf numFmtId="164" fontId="15" fillId="5" borderId="0" xfId="0" applyNumberFormat="1" applyFont="1" applyFill="1" applyAlignment="1">
      <alignment horizontal="left"/>
    </xf>
    <xf numFmtId="0" fontId="22" fillId="2" borderId="0" xfId="0" applyFont="1" applyFill="1" applyAlignment="1">
      <alignment horizontal="left" wrapText="1" indent="2"/>
    </xf>
    <xf numFmtId="0" fontId="48" fillId="5" borderId="0" xfId="0" applyFont="1" applyFill="1" applyAlignment="1">
      <alignment horizontal="right" vertical="center" indent="3"/>
    </xf>
    <xf numFmtId="164" fontId="48" fillId="5" borderId="0" xfId="0" applyNumberFormat="1" applyFont="1" applyFill="1" applyAlignment="1">
      <alignment horizontal="center" vertical="center"/>
    </xf>
    <xf numFmtId="0" fontId="2" fillId="5" borderId="0" xfId="20" applyFont="1" applyFill="1" applyBorder="1" applyAlignment="1" applyProtection="1">
      <alignment horizontal="center" vertical="top" wrapText="1"/>
      <protection locked="0"/>
    </xf>
    <xf numFmtId="0" fontId="2" fillId="5" borderId="0" xfId="20" applyFont="1" applyFill="1" applyBorder="1" applyAlignment="1" applyProtection="1">
      <alignment horizontal="left" vertical="top" wrapText="1"/>
      <protection/>
    </xf>
    <xf numFmtId="0" fontId="48" fillId="5" borderId="37" xfId="0" applyFont="1" applyFill="1" applyBorder="1" applyAlignment="1">
      <alignment horizontal="right" vertical="center" indent="3"/>
    </xf>
    <xf numFmtId="0" fontId="48" fillId="5" borderId="0" xfId="0" applyFont="1" applyFill="1" applyAlignment="1" applyProtection="1">
      <alignment horizontal="left" vertical="center" wrapText="1"/>
      <protection/>
    </xf>
    <xf numFmtId="0" fontId="85" fillId="5" borderId="0" xfId="0" applyFont="1" applyFill="1" applyAlignment="1" applyProtection="1">
      <alignment horizontal="center" vertical="top" wrapText="1"/>
      <protection/>
    </xf>
    <xf numFmtId="0" fontId="3" fillId="5" borderId="0" xfId="0" applyFont="1" applyFill="1"/>
    <xf numFmtId="0" fontId="4" fillId="5" borderId="29" xfId="0" applyFont="1" applyFill="1" applyBorder="1" applyAlignment="1">
      <alignment horizontal="left" vertical="center"/>
    </xf>
    <xf numFmtId="0" fontId="4" fillId="5" borderId="38" xfId="0" applyFont="1" applyFill="1" applyBorder="1" applyAlignment="1">
      <alignment horizontal="left" vertical="center"/>
    </xf>
    <xf numFmtId="0" fontId="4" fillId="5" borderId="30" xfId="0" applyFont="1" applyFill="1" applyBorder="1" applyAlignment="1">
      <alignment horizontal="left" vertical="center"/>
    </xf>
    <xf numFmtId="0" fontId="4" fillId="5" borderId="29"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0" xfId="0" applyFont="1" applyFill="1" applyAlignment="1">
      <alignment horizontal="right" vertical="center" wrapText="1"/>
    </xf>
    <xf numFmtId="0" fontId="24" fillId="7" borderId="0" xfId="0" applyFont="1" applyFill="1" applyAlignment="1">
      <alignment horizontal="center" vertical="center" wrapText="1"/>
    </xf>
    <xf numFmtId="0" fontId="14" fillId="5" borderId="0" xfId="0" applyFont="1" applyFill="1" applyAlignment="1">
      <alignment horizontal="left" vertical="center" wrapText="1"/>
    </xf>
    <xf numFmtId="0" fontId="14" fillId="5" borderId="37" xfId="0" applyFont="1" applyFill="1" applyBorder="1" applyAlignment="1">
      <alignment horizontal="left" vertical="center" wrapText="1"/>
    </xf>
    <xf numFmtId="0" fontId="4" fillId="5" borderId="2" xfId="0" applyFont="1" applyFill="1" applyBorder="1" applyAlignment="1">
      <alignment horizontal="right" vertical="top" wrapText="1"/>
    </xf>
    <xf numFmtId="0" fontId="24" fillId="7" borderId="29" xfId="0" applyFont="1" applyFill="1" applyBorder="1" applyAlignment="1">
      <alignment horizontal="center" vertical="center" wrapText="1"/>
    </xf>
    <xf numFmtId="0" fontId="24" fillId="7" borderId="38" xfId="0" applyFont="1" applyFill="1" applyBorder="1" applyAlignment="1">
      <alignment horizontal="center" vertical="center" wrapText="1"/>
    </xf>
    <xf numFmtId="0" fontId="24" fillId="7" borderId="30" xfId="0" applyFont="1" applyFill="1" applyBorder="1" applyAlignment="1">
      <alignment horizontal="center" vertical="center" wrapText="1"/>
    </xf>
    <xf numFmtId="0" fontId="68" fillId="5" borderId="0" xfId="0" applyFont="1" applyFill="1" applyAlignment="1">
      <alignment horizontal="center" wrapText="1"/>
    </xf>
    <xf numFmtId="0" fontId="51" fillId="0" borderId="0" xfId="0" applyFont="1" applyAlignment="1">
      <alignment horizontal="left" vertical="center"/>
    </xf>
    <xf numFmtId="0" fontId="4" fillId="5" borderId="2" xfId="0" applyFont="1" applyFill="1" applyBorder="1" applyAlignment="1" applyProtection="1">
      <alignment horizontal="right" vertical="top" wrapText="1"/>
      <protection/>
    </xf>
    <xf numFmtId="0" fontId="60" fillId="5" borderId="32" xfId="0" applyFont="1" applyFill="1" applyBorder="1" applyAlignment="1" applyProtection="1">
      <alignment horizontal="center" vertical="center"/>
      <protection/>
    </xf>
    <xf numFmtId="0" fontId="14" fillId="5" borderId="29" xfId="0" applyFont="1" applyFill="1" applyBorder="1" applyAlignment="1" applyProtection="1">
      <alignment horizontal="left" vertical="top" wrapText="1"/>
      <protection/>
    </xf>
    <xf numFmtId="0" fontId="14" fillId="5" borderId="30" xfId="0" applyFont="1" applyFill="1" applyBorder="1" applyAlignment="1" applyProtection="1">
      <alignment horizontal="left" vertical="top" wrapText="1"/>
      <protection/>
    </xf>
    <xf numFmtId="0" fontId="45" fillId="5" borderId="10" xfId="0" applyFont="1" applyFill="1" applyBorder="1" applyAlignment="1" applyProtection="1">
      <alignment horizontal="left" vertical="top" wrapText="1"/>
      <protection/>
    </xf>
    <xf numFmtId="0" fontId="45" fillId="5" borderId="39" xfId="0" applyFont="1" applyFill="1" applyBorder="1" applyAlignment="1" applyProtection="1">
      <alignment horizontal="left" vertical="top" wrapText="1"/>
      <protection/>
    </xf>
    <xf numFmtId="0" fontId="8" fillId="7" borderId="0" xfId="0" applyFont="1" applyFill="1" applyAlignment="1" applyProtection="1">
      <alignment horizontal="center" vertical="center" wrapText="1"/>
      <protection/>
    </xf>
    <xf numFmtId="0" fontId="8" fillId="7" borderId="0" xfId="0" applyFont="1" applyFill="1" applyAlignment="1" applyProtection="1">
      <alignment horizontal="center" vertical="center"/>
      <protection/>
    </xf>
    <xf numFmtId="0" fontId="22" fillId="2" borderId="0" xfId="0" applyFont="1" applyFill="1" applyAlignment="1">
      <alignment horizontal="left" vertical="center" wrapText="1"/>
    </xf>
    <xf numFmtId="0" fontId="17" fillId="2" borderId="0" xfId="0" applyFont="1" applyFill="1" applyAlignment="1">
      <alignment horizontal="right" vertical="center" wrapText="1"/>
    </xf>
    <xf numFmtId="0" fontId="8" fillId="7" borderId="0" xfId="0" applyFont="1" applyFill="1" applyAlignment="1" applyProtection="1">
      <alignment horizontal="center" wrapText="1"/>
      <protection/>
    </xf>
    <xf numFmtId="0" fontId="51" fillId="0" borderId="0" xfId="0" applyFont="1" applyAlignment="1" applyProtection="1">
      <alignment horizontal="left" vertical="center"/>
      <protection/>
    </xf>
    <xf numFmtId="0" fontId="66" fillId="6" borderId="40" xfId="20" applyFont="1" applyFill="1" applyBorder="1" applyAlignment="1">
      <alignment horizontal="center"/>
      <protection/>
    </xf>
    <xf numFmtId="0" fontId="66" fillId="6" borderId="41" xfId="20" applyFont="1" applyFill="1" applyBorder="1" applyAlignment="1">
      <alignment horizontal="center"/>
      <protection/>
    </xf>
    <xf numFmtId="0" fontId="66" fillId="6" borderId="42" xfId="20" applyFont="1" applyFill="1" applyBorder="1" applyAlignment="1">
      <alignment horizontal="center"/>
      <protection/>
    </xf>
    <xf numFmtId="0" fontId="64" fillId="6" borderId="40" xfId="20" applyFont="1" applyFill="1" applyBorder="1" applyAlignment="1">
      <alignment horizontal="center"/>
      <protection/>
    </xf>
    <xf numFmtId="0" fontId="64" fillId="6" borderId="41" xfId="20" applyFont="1" applyFill="1" applyBorder="1" applyAlignment="1">
      <alignment horizontal="center"/>
      <protection/>
    </xf>
    <xf numFmtId="0" fontId="64" fillId="6" borderId="42" xfId="20" applyFont="1" applyFill="1" applyBorder="1" applyAlignment="1">
      <alignment horizontal="center"/>
      <protection/>
    </xf>
    <xf numFmtId="0" fontId="35" fillId="8" borderId="3" xfId="0" applyFont="1" applyFill="1" applyBorder="1" applyAlignment="1">
      <alignment horizontal="left" vertical="center"/>
    </xf>
    <xf numFmtId="0" fontId="35" fillId="8" borderId="9" xfId="0" applyFont="1" applyFill="1" applyBorder="1" applyAlignment="1">
      <alignment horizontal="center" vertical="center" wrapText="1"/>
    </xf>
    <xf numFmtId="0" fontId="35" fillId="8" borderId="6" xfId="0" applyFont="1" applyFill="1" applyBorder="1" applyAlignment="1">
      <alignment horizontal="center" vertical="center" wrapText="1"/>
    </xf>
    <xf numFmtId="0" fontId="35" fillId="8" borderId="3" xfId="0" applyFont="1" applyFill="1" applyBorder="1" applyAlignment="1">
      <alignment horizontal="center" vertical="center" wrapText="1"/>
    </xf>
    <xf numFmtId="0" fontId="35" fillId="8" borderId="3" xfId="0" applyFont="1" applyFill="1" applyBorder="1" applyAlignment="1">
      <alignment horizontal="center" vertical="center"/>
    </xf>
    <xf numFmtId="0" fontId="40" fillId="5" borderId="13" xfId="0" applyFont="1" applyFill="1" applyBorder="1" applyAlignment="1">
      <alignment horizontal="left" vertical="top" wrapText="1"/>
    </xf>
    <xf numFmtId="0" fontId="40" fillId="5" borderId="43" xfId="0" applyFont="1" applyFill="1" applyBorder="1" applyAlignment="1">
      <alignment horizontal="left" vertical="top" wrapText="1"/>
    </xf>
    <xf numFmtId="0" fontId="35" fillId="8" borderId="29" xfId="0" applyFont="1" applyFill="1" applyBorder="1" applyAlignment="1">
      <alignment horizontal="center" wrapText="1"/>
    </xf>
    <xf numFmtId="0" fontId="35" fillId="8" borderId="30" xfId="0" applyFont="1" applyFill="1" applyBorder="1" applyAlignment="1">
      <alignment horizontal="center" wrapText="1"/>
    </xf>
    <xf numFmtId="0" fontId="35" fillId="8" borderId="38" xfId="0" applyFont="1" applyFill="1" applyBorder="1" applyAlignment="1">
      <alignment horizontal="center" wrapText="1"/>
    </xf>
    <xf numFmtId="0" fontId="37" fillId="5" borderId="9" xfId="0" applyFont="1" applyFill="1" applyBorder="1" applyAlignment="1">
      <alignment horizontal="left" vertical="top" wrapText="1"/>
    </xf>
    <xf numFmtId="0" fontId="42" fillId="5" borderId="3" xfId="0" applyFont="1" applyFill="1" applyBorder="1" applyAlignment="1">
      <alignment horizontal="left" vertical="top" wrapText="1"/>
    </xf>
    <xf numFmtId="0" fontId="33" fillId="0" borderId="0" xfId="0" applyFont="1" applyAlignment="1">
      <alignment horizontal="left" vertical="center"/>
    </xf>
    <xf numFmtId="0" fontId="42" fillId="5" borderId="27" xfId="0" applyFont="1" applyFill="1" applyBorder="1" applyAlignment="1">
      <alignment horizontal="left" vertical="center" wrapText="1"/>
    </xf>
    <xf numFmtId="0" fontId="47" fillId="8" borderId="19" xfId="0" applyFont="1" applyFill="1" applyBorder="1" applyAlignment="1" applyProtection="1">
      <alignment horizontal="center"/>
      <protection/>
    </xf>
    <xf numFmtId="0" fontId="80" fillId="8" borderId="44" xfId="0" applyFont="1" applyFill="1" applyBorder="1" applyAlignment="1" applyProtection="1">
      <alignment horizontal="center" vertical="center" wrapText="1"/>
      <protection/>
    </xf>
    <xf numFmtId="0" fontId="80" fillId="8" borderId="20" xfId="0" applyFont="1" applyFill="1" applyBorder="1" applyAlignment="1" applyProtection="1">
      <alignment horizontal="center" vertical="center" wrapText="1"/>
      <protection/>
    </xf>
    <xf numFmtId="0" fontId="80" fillId="8" borderId="45" xfId="0" applyFont="1" applyFill="1" applyBorder="1" applyAlignment="1" applyProtection="1">
      <alignment horizontal="center" vertical="center" wrapText="1"/>
      <protection/>
    </xf>
    <xf numFmtId="0" fontId="77" fillId="2" borderId="0" xfId="0" applyFont="1" applyFill="1" applyAlignment="1" applyProtection="1">
      <alignment horizontal="left" vertical="top" wrapText="1"/>
      <protection/>
    </xf>
    <xf numFmtId="0" fontId="80" fillId="8" borderId="19" xfId="0" applyFont="1" applyFill="1" applyBorder="1" applyAlignment="1" applyProtection="1">
      <alignment horizontal="center" vertical="center" wrapText="1"/>
      <protection/>
    </xf>
    <xf numFmtId="0" fontId="80" fillId="8" borderId="19" xfId="0" applyFont="1" applyFill="1" applyBorder="1" applyAlignment="1" applyProtection="1">
      <alignment horizontal="center" vertical="center"/>
      <protection/>
    </xf>
    <xf numFmtId="0" fontId="80" fillId="0" borderId="19" xfId="0" applyFont="1" applyBorder="1" applyAlignment="1" applyProtection="1">
      <alignment horizontal="center" vertical="center" wrapText="1"/>
      <protection/>
    </xf>
    <xf numFmtId="0" fontId="80" fillId="8" borderId="23" xfId="0" applyFont="1" applyFill="1" applyBorder="1" applyAlignment="1" applyProtection="1">
      <alignment horizontal="right" vertical="center" wrapText="1"/>
      <protection/>
    </xf>
    <xf numFmtId="0" fontId="80" fillId="8" borderId="46" xfId="0" applyFont="1" applyFill="1" applyBorder="1" applyAlignment="1" applyProtection="1">
      <alignment horizontal="right" vertical="center" wrapText="1"/>
      <protection/>
    </xf>
    <xf numFmtId="0" fontId="80" fillId="8" borderId="38" xfId="0" applyFont="1" applyFill="1" applyBorder="1" applyAlignment="1" applyProtection="1">
      <alignment horizontal="right" vertical="center" wrapText="1"/>
      <protection/>
    </xf>
    <xf numFmtId="0" fontId="80" fillId="8" borderId="30" xfId="0" applyFont="1" applyFill="1" applyBorder="1" applyAlignment="1" applyProtection="1">
      <alignment horizontal="right" vertical="center" wrapText="1"/>
      <protection/>
    </xf>
    <xf numFmtId="0" fontId="80" fillId="0" borderId="0" xfId="0" applyFont="1" applyAlignment="1" applyProtection="1">
      <alignment horizontal="center" vertical="center" wrapText="1"/>
      <protection/>
    </xf>
    <xf numFmtId="0" fontId="80" fillId="0" borderId="19" xfId="0" applyFont="1" applyFill="1" applyBorder="1" applyAlignment="1" applyProtection="1">
      <alignment horizontal="center" vertical="center" wrapText="1"/>
      <protection/>
    </xf>
    <xf numFmtId="0" fontId="47" fillId="0" borderId="19" xfId="0" applyFont="1" applyFill="1" applyBorder="1" applyAlignment="1" applyProtection="1">
      <alignment horizontal="center" vertical="center" wrapText="1"/>
      <protection/>
    </xf>
    <xf numFmtId="0" fontId="10" fillId="7" borderId="0" xfId="0" applyFont="1" applyFill="1" applyAlignment="1">
      <alignment horizontal="center" vertical="center"/>
    </xf>
    <xf numFmtId="0" fontId="72" fillId="2" borderId="0" xfId="0" applyFont="1" applyFill="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48">
    <dxf>
      <font>
        <b/>
        <i val="0"/>
        <strike val="0"/>
        <color rgb="FFFF0000"/>
      </font>
      <border/>
    </dxf>
    <dxf>
      <font>
        <color rgb="FF9C0006"/>
      </font>
      <fill>
        <patternFill>
          <bgColor rgb="FFFFC7CE"/>
        </patternFill>
      </fill>
      <border/>
    </dxf>
    <dxf>
      <font>
        <color theme="0"/>
      </font>
      <border/>
    </dxf>
    <dxf>
      <font>
        <color theme="0" tint="-0.149959996342659"/>
      </font>
    </dxf>
    <dxf>
      <font>
        <color rgb="FF9C0006"/>
      </font>
      <border/>
    </dxf>
    <dxf>
      <font>
        <color rgb="FFFF0000"/>
      </font>
      <border/>
    </dxf>
    <dxf>
      <font>
        <color rgb="FFFF0000"/>
      </font>
      <border/>
    </dxf>
    <dxf>
      <font>
        <color rgb="FF9C0006"/>
      </font>
      <border/>
    </dxf>
    <dxf>
      <font>
        <color rgb="FFFF0000"/>
      </font>
      <border/>
    </dxf>
    <dxf>
      <font>
        <color rgb="FF9C0006"/>
      </font>
      <border/>
    </dxf>
    <dxf>
      <font>
        <color rgb="FF9C0006"/>
      </font>
      <border/>
    </dxf>
    <dxf>
      <font>
        <color rgb="FFFF0000"/>
      </font>
      <border/>
    </dxf>
    <dxf>
      <font>
        <color rgb="FF9C0006"/>
      </font>
      <border/>
    </dxf>
    <dxf>
      <font>
        <color rgb="FF9C0006"/>
      </font>
      <border/>
    </dxf>
    <dxf>
      <font>
        <color rgb="FFFF0000"/>
      </font>
      <border/>
    </dxf>
    <dxf>
      <font>
        <color rgb="FF9C0006"/>
      </font>
      <border/>
    </dxf>
    <dxf>
      <font>
        <color theme="0" tint="-0.149959996342659"/>
      </font>
      <fill>
        <patternFill>
          <bgColor theme="0" tint="-0.04997999966144562"/>
        </patternFill>
      </fill>
      <border>
        <left style="hair">
          <color theme="2"/>
        </left>
        <right style="hair">
          <color theme="2"/>
        </right>
        <top style="hair">
          <color theme="2"/>
        </top>
        <bottom style="hair">
          <color theme="2"/>
        </bottom>
      </border>
    </dxf>
    <dxf>
      <font>
        <color theme="0" tint="-0.149959996342659"/>
      </font>
    </dxf>
    <dxf>
      <font>
        <color theme="0" tint="-0.149959996342659"/>
      </font>
      <fill>
        <patternFill>
          <bgColor theme="0" tint="-0.04997999966144562"/>
        </patternFill>
      </fill>
      <border>
        <left style="hair">
          <color theme="2"/>
        </left>
        <right style="hair">
          <color theme="2"/>
        </right>
        <top style="hair">
          <color theme="2"/>
        </top>
        <bottom style="hair">
          <color theme="2"/>
        </bottom>
      </border>
    </dxf>
    <dxf>
      <font>
        <color theme="0" tint="-0.149959996342659"/>
      </font>
    </dxf>
    <dxf>
      <font>
        <color theme="0" tint="-0.149959996342659"/>
      </font>
      <fill>
        <patternFill>
          <bgColor theme="0" tint="-0.04997999966144562"/>
        </patternFill>
      </fill>
      <border>
        <left style="hair">
          <color theme="2"/>
        </left>
        <right style="hair">
          <color theme="2"/>
        </right>
        <top style="hair">
          <color theme="2"/>
        </top>
        <bottom style="hair">
          <color theme="2"/>
        </bottom>
      </border>
    </dxf>
    <dxf>
      <font>
        <color theme="0" tint="-0.149959996342659"/>
      </font>
    </dxf>
    <dxf>
      <font>
        <color theme="0" tint="-0.149959996342659"/>
      </font>
      <fill>
        <patternFill>
          <bgColor theme="0" tint="-0.04997999966144562"/>
        </patternFill>
      </fill>
      <border>
        <left style="hair">
          <color theme="2"/>
        </left>
        <right style="hair">
          <color theme="2"/>
        </right>
        <top style="hair">
          <color theme="2"/>
        </top>
        <bottom style="hair">
          <color theme="2"/>
        </bottom>
      </border>
    </dxf>
    <dxf>
      <font>
        <color theme="0" tint="-0.149959996342659"/>
      </font>
    </dxf>
    <dxf>
      <font>
        <color theme="0" tint="-0.149959996342659"/>
      </font>
      <border>
        <left style="hair">
          <color theme="0" tint="-0.149959996342659"/>
        </left>
        <right style="hair">
          <color theme="0" tint="-0.149959996342659"/>
        </right>
        <top style="hair">
          <color theme="0" tint="-0.149959996342659"/>
        </top>
        <bottom style="hair">
          <color theme="0" tint="-0.149959996342659"/>
        </bottom>
        <vertical/>
        <horizontal/>
      </border>
    </dxf>
    <dxf>
      <font>
        <color theme="0" tint="-0.149959996342659"/>
      </font>
      <fill>
        <patternFill>
          <bgColor theme="0" tint="-0.04997999966144562"/>
        </patternFill>
      </fill>
    </dxf>
    <dxf>
      <font>
        <color theme="0" tint="-0.149959996342659"/>
      </font>
    </dxf>
    <dxf>
      <font>
        <color theme="0" tint="-0.149959996342659"/>
      </font>
      <fill>
        <patternFill>
          <bgColor theme="0" tint="-0.04997999966144562"/>
        </patternFill>
      </fill>
      <border>
        <left style="hair">
          <color theme="2"/>
        </left>
        <right style="hair">
          <color theme="2"/>
        </right>
        <top style="hair">
          <color theme="2"/>
        </top>
        <bottom style="hair">
          <color theme="2"/>
        </bottom>
      </border>
    </dxf>
    <dxf>
      <font>
        <color theme="0" tint="-0.149959996342659"/>
      </font>
      <border>
        <left style="hair">
          <color theme="0" tint="-0.149959996342659"/>
        </left>
        <right style="hair">
          <color theme="0" tint="-0.149959996342659"/>
        </right>
        <top style="hair">
          <color theme="0" tint="-0.149959996342659"/>
        </top>
        <bottom style="hair">
          <color theme="0" tint="-0.149959996342659"/>
        </bottom>
        <vertical/>
        <horizontal/>
      </border>
    </dxf>
    <dxf>
      <font>
        <color theme="0" tint="-0.149959996342659"/>
      </font>
      <fill>
        <patternFill>
          <bgColor theme="0" tint="-0.04997999966144562"/>
        </patternFill>
      </fill>
    </dxf>
    <dxf>
      <font>
        <color theme="0" tint="-0.149959996342659"/>
      </font>
    </dxf>
    <dxf>
      <font>
        <color theme="0" tint="-0.149959996342659"/>
      </font>
      <fill>
        <patternFill>
          <bgColor theme="0" tint="-0.04997999966144562"/>
        </patternFill>
      </fill>
    </dxf>
    <dxf>
      <font>
        <color theme="0" tint="-0.149959996342659"/>
      </font>
    </dxf>
    <dxf>
      <font>
        <color theme="0" tint="-0.4999699890613556"/>
      </font>
      <fill>
        <patternFill>
          <bgColor theme="0" tint="-0.4999699890613556"/>
        </patternFill>
      </fill>
      <border/>
    </dxf>
    <dxf>
      <font>
        <color theme="0" tint="-0.4999699890613556"/>
      </font>
      <fill>
        <patternFill>
          <bgColor theme="0" tint="-0.4999699890613556"/>
        </patternFill>
      </fill>
      <border/>
    </dxf>
    <dxf>
      <font>
        <color theme="5" tint="-0.24993999302387238"/>
      </font>
      <border/>
    </dxf>
    <dxf>
      <border>
        <left style="medium">
          <color theme="0" tint="-0.3499799966812134"/>
        </left>
      </border>
    </dxf>
    <dxf>
      <font>
        <b/>
        <i val="0"/>
      </font>
      <fill>
        <patternFill>
          <bgColor theme="0"/>
        </patternFill>
      </fill>
      <border>
        <left/>
        <right/>
        <top style="thin">
          <color theme="0" tint="-0.24993999302387238"/>
        </top>
        <bottom/>
        <vertical/>
        <horizontal/>
      </border>
    </dxf>
    <dxf>
      <font>
        <color theme="0"/>
      </font>
      <fill>
        <patternFill>
          <bgColor rgb="FF00B3C9"/>
        </patternFill>
      </fill>
      <border>
        <left/>
        <right/>
        <top/>
        <bottom/>
        <vertical/>
        <horizontal/>
      </border>
    </dxf>
    <dxf>
      <fill>
        <patternFill>
          <bgColor theme="4" tint="0.7999799847602844"/>
        </patternFill>
      </fill>
      <border>
        <left style="thin">
          <color theme="0" tint="-0.24993999302387238"/>
        </left>
        <right style="thin">
          <color theme="0" tint="-0.24993999302387238"/>
        </right>
        <top style="thin">
          <color theme="0" tint="-0.24993999302387238"/>
        </top>
        <bottom style="thin">
          <color theme="0" tint="-0.24993999302387238"/>
        </bottom>
        <vertical style="thin">
          <color theme="0" tint="-0.24993999302387238"/>
        </vertical>
        <horizontal style="thin">
          <color theme="0" tint="-0.24993999302387238"/>
        </horizontal>
      </border>
    </dxf>
    <dxf>
      <border>
        <left style="medium">
          <color rgb="FF00467F"/>
        </left>
      </border>
    </dxf>
    <dxf>
      <font>
        <b/>
        <i val="0"/>
      </font>
      <fill>
        <patternFill>
          <bgColor theme="0"/>
        </patternFill>
      </fill>
      <border>
        <left/>
        <right/>
        <top style="thin">
          <color theme="0" tint="-0.24993999302387238"/>
        </top>
        <bottom/>
        <vertical/>
        <horizontal/>
      </border>
    </dxf>
    <dxf>
      <font>
        <color theme="0"/>
      </font>
      <fill>
        <patternFill>
          <bgColor rgb="FF00B3C9"/>
        </patternFill>
      </fill>
      <border>
        <left/>
        <right/>
        <top/>
        <bottom/>
        <vertical/>
        <horizontal/>
      </border>
    </dxf>
    <dxf>
      <fill>
        <patternFill>
          <bgColor theme="0"/>
        </patternFill>
      </fill>
      <border>
        <left style="thin">
          <color theme="0" tint="-0.24993999302387238"/>
        </left>
        <right style="thin">
          <color theme="0" tint="-0.24993999302387238"/>
        </right>
        <top style="thin">
          <color theme="0" tint="-0.24993999302387238"/>
        </top>
        <bottom style="thin">
          <color theme="0" tint="-0.24993999302387238"/>
        </bottom>
        <vertical style="thin">
          <color theme="0" tint="-0.24993999302387238"/>
        </vertical>
        <horizontal style="thin">
          <color theme="0" tint="-0.24993999302387238"/>
        </horizontal>
      </border>
    </dxf>
    <dxf>
      <font>
        <color theme="0" tint="-0.149959996342659"/>
      </font>
      <border/>
    </dxf>
    <dxf>
      <font>
        <color theme="0" tint="-0.149959996342659"/>
      </font>
      <fill>
        <patternFill>
          <bgColor theme="0" tint="-0.04997999966144562"/>
        </patternFill>
      </fill>
      <border/>
    </dxf>
    <dxf>
      <font>
        <color theme="0" tint="-0.149959996342659"/>
      </font>
      <border>
        <left style="hair">
          <color theme="0" tint="-0.149959996342659"/>
        </left>
        <right style="hair">
          <color theme="0" tint="-0.149959996342659"/>
        </right>
        <top style="hair">
          <color theme="0" tint="-0.149959996342659"/>
        </top>
        <bottom style="hair">
          <color theme="0" tint="-0.149959996342659"/>
        </bottom>
        <vertical/>
        <horizontal/>
      </border>
    </dxf>
    <dxf>
      <font>
        <color theme="0" tint="-0.149959996342659"/>
      </font>
      <fill>
        <patternFill>
          <bgColor theme="0" tint="-0.04997999966144562"/>
        </patternFill>
      </fill>
      <border>
        <left style="hair">
          <color theme="2"/>
        </left>
        <right style="hair">
          <color theme="2"/>
        </right>
        <top style="hair">
          <color theme="2"/>
        </top>
        <bottom style="hair">
          <color theme="2"/>
        </bottom>
      </border>
    </dxf>
  </dxfs>
  <tableStyles count="2" defaultTableStyle="TableStyleMedium2" defaultPivotStyle="PivotStyleLight16">
    <tableStyle name="Altum 2" pivot="0" count="4">
      <tableStyleElement type="wholeTable" dxfId="43"/>
      <tableStyleElement type="headerRow" dxfId="42"/>
      <tableStyleElement type="totalRow" dxfId="41"/>
      <tableStyleElement type="lastColumn" dxfId="40"/>
    </tableStyle>
    <tableStyle name="Altum style" pivot="0" count="4">
      <tableStyleElement type="wholeTable" dxfId="39"/>
      <tableStyleElement type="headerRow" dxfId="38"/>
      <tableStyleElement type="totalRow" dxfId="37"/>
      <tableStyleElement type="lastColumn"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85725</xdr:rowOff>
    </xdr:from>
    <xdr:to>
      <xdr:col>3</xdr:col>
      <xdr:colOff>1076325</xdr:colOff>
      <xdr:row>1</xdr:row>
      <xdr:rowOff>933450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 y="276225"/>
          <a:ext cx="1504950" cy="847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28575</xdr:rowOff>
    </xdr:from>
    <xdr:to>
      <xdr:col>2</xdr:col>
      <xdr:colOff>1247775</xdr:colOff>
      <xdr:row>1</xdr:row>
      <xdr:rowOff>800100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0" y="28575"/>
          <a:ext cx="1390650" cy="771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0</xdr:rowOff>
    </xdr:from>
    <xdr:to>
      <xdr:col>2</xdr:col>
      <xdr:colOff>1209675</xdr:colOff>
      <xdr:row>1</xdr:row>
      <xdr:rowOff>847725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9550" y="209550"/>
          <a:ext cx="1533525" cy="847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competition-policy.ec.europa.eu/state-aid/legislation/reference-discount-rates-and-recovery-interest-rates/reference-and-discount-rates_e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AD734-470A-48B2-A284-3EEDA8D07163}">
  <sheetPr>
    <tabColor rgb="FF00467F"/>
    <pageSetUpPr fitToPage="1"/>
  </sheetPr>
  <dimension ref="A1:N71"/>
  <sheetViews>
    <sheetView tabSelected="1" workbookViewId="0" topLeftCell="A1">
      <selection activeCell="E4" sqref="E4:G4"/>
    </sheetView>
  </sheetViews>
  <sheetFormatPr defaultColWidth="0" defaultRowHeight="15" zeroHeight="1" outlineLevelRow="1"/>
  <cols>
    <col min="1" max="1" width="3.421875" style="224" customWidth="1"/>
    <col min="2" max="3" width="3.421875" style="251" customWidth="1"/>
    <col min="4" max="4" width="76.57421875" style="251" customWidth="1"/>
    <col min="5" max="5" width="42.00390625" style="251" customWidth="1"/>
    <col min="6" max="6" width="15.8515625" style="251" customWidth="1"/>
    <col min="7" max="7" width="27.421875" style="251" bestFit="1" customWidth="1"/>
    <col min="8" max="8" width="9.421875" style="251" customWidth="1"/>
    <col min="9" max="9" width="20.28125" style="251" customWidth="1"/>
    <col min="10" max="10" width="17.8515625" style="251" customWidth="1"/>
    <col min="11" max="11" width="17.8515625" style="251" bestFit="1" customWidth="1"/>
    <col min="12" max="12" width="19.421875" style="251" bestFit="1" customWidth="1"/>
    <col min="13" max="13" width="2.57421875" style="251" customWidth="1"/>
    <col min="14" max="14" width="3.421875" style="251" customWidth="1"/>
    <col min="15" max="16384" width="9.140625" style="251" hidden="1" customWidth="1"/>
  </cols>
  <sheetData>
    <row r="1" spans="2:14" ht="15">
      <c r="B1" s="224"/>
      <c r="C1" s="224"/>
      <c r="D1" s="224"/>
      <c r="E1" s="224"/>
      <c r="F1" s="224"/>
      <c r="G1" s="224"/>
      <c r="H1" s="224"/>
      <c r="I1" s="224"/>
      <c r="J1" s="224"/>
      <c r="K1" s="224"/>
      <c r="L1" s="224"/>
      <c r="M1" s="224"/>
      <c r="N1" s="224"/>
    </row>
    <row r="2" spans="2:14" ht="93" customHeight="1">
      <c r="B2" s="224"/>
      <c r="C2" s="224"/>
      <c r="D2" s="224"/>
      <c r="E2" s="309" t="s">
        <v>147</v>
      </c>
      <c r="F2" s="310"/>
      <c r="G2" s="310"/>
      <c r="H2" s="310"/>
      <c r="I2" s="310"/>
      <c r="J2" s="310"/>
      <c r="K2" s="310"/>
      <c r="L2" s="310"/>
      <c r="M2" s="310"/>
      <c r="N2" s="224"/>
    </row>
    <row r="3" spans="1:14" s="255" customFormat="1" ht="20.25" customHeight="1">
      <c r="A3" s="252"/>
      <c r="B3" s="253" t="s">
        <v>18</v>
      </c>
      <c r="C3" s="254"/>
      <c r="D3" s="254"/>
      <c r="E3" s="254"/>
      <c r="F3" s="254"/>
      <c r="G3" s="254"/>
      <c r="H3" s="254"/>
      <c r="I3" s="254"/>
      <c r="J3" s="254"/>
      <c r="K3" s="254"/>
      <c r="L3" s="254"/>
      <c r="M3" s="254"/>
      <c r="N3" s="252"/>
    </row>
    <row r="4" spans="2:14" ht="15">
      <c r="B4" s="220"/>
      <c r="C4" s="220"/>
      <c r="D4" s="256" t="s">
        <v>0</v>
      </c>
      <c r="E4" s="311"/>
      <c r="F4" s="312"/>
      <c r="G4" s="313"/>
      <c r="H4" s="257" t="str">
        <f>IF(E4="","Norādiet uzņēmuma nosaukumu!","")</f>
        <v>Norādiet uzņēmuma nosaukumu!</v>
      </c>
      <c r="I4" s="220"/>
      <c r="J4" s="220"/>
      <c r="K4" s="220"/>
      <c r="L4" s="220"/>
      <c r="M4" s="220"/>
      <c r="N4" s="224"/>
    </row>
    <row r="5" spans="2:14" ht="15">
      <c r="B5" s="220"/>
      <c r="C5" s="220"/>
      <c r="D5" s="256" t="s">
        <v>19</v>
      </c>
      <c r="E5" s="117"/>
      <c r="F5" s="257"/>
      <c r="G5" s="220"/>
      <c r="H5" s="220"/>
      <c r="I5" s="220"/>
      <c r="J5" s="220"/>
      <c r="K5" s="220"/>
      <c r="L5" s="220"/>
      <c r="M5" s="220"/>
      <c r="N5" s="224"/>
    </row>
    <row r="6" spans="2:14" ht="15">
      <c r="B6" s="220"/>
      <c r="C6" s="220"/>
      <c r="D6" s="256" t="s">
        <v>20</v>
      </c>
      <c r="E6" s="314"/>
      <c r="F6" s="315"/>
      <c r="G6" s="257" t="str">
        <f>IF(E6="","Norādiet uzņēmuma MVU kategoriju!","")</f>
        <v>Norādiet uzņēmuma MVU kategoriju!</v>
      </c>
      <c r="H6" s="220"/>
      <c r="I6" s="220"/>
      <c r="J6" s="220"/>
      <c r="K6" s="220"/>
      <c r="L6" s="220"/>
      <c r="M6" s="220"/>
      <c r="N6" s="224"/>
    </row>
    <row r="7" spans="2:14" ht="17.25">
      <c r="B7" s="220"/>
      <c r="C7" s="220"/>
      <c r="D7" s="256" t="s">
        <v>162</v>
      </c>
      <c r="E7" s="112"/>
      <c r="F7" s="317" t="str">
        <f>IF(E7="","Norādiet De Minimis atbalsta uzskaites sistēmā uzrādīto vērtību ailē Atlikums līdz limitam / Vispārējā tautsaimniecība (2023/2831)","")</f>
        <v>Norādiet De Minimis atbalsta uzskaites sistēmā uzrādīto vērtību ailē Atlikums līdz limitam / Vispārējā tautsaimniecība (2023/2831)</v>
      </c>
      <c r="G7" s="318"/>
      <c r="H7" s="318"/>
      <c r="I7" s="318"/>
      <c r="J7" s="318"/>
      <c r="K7" s="318"/>
      <c r="L7" s="318"/>
      <c r="M7" s="220"/>
      <c r="N7" s="224"/>
    </row>
    <row r="8" spans="2:14" ht="34.5" customHeight="1">
      <c r="B8" s="220"/>
      <c r="C8" s="220"/>
      <c r="D8" s="258"/>
      <c r="E8" s="220"/>
      <c r="F8" s="220"/>
      <c r="G8" s="220"/>
      <c r="H8" s="220"/>
      <c r="I8" s="220"/>
      <c r="J8" s="220"/>
      <c r="K8" s="220"/>
      <c r="L8" s="220"/>
      <c r="M8" s="220"/>
      <c r="N8" s="224"/>
    </row>
    <row r="9" spans="1:14" s="255" customFormat="1" ht="20.25" customHeight="1">
      <c r="A9" s="252"/>
      <c r="B9" s="253" t="s">
        <v>1</v>
      </c>
      <c r="C9" s="254"/>
      <c r="D9" s="254"/>
      <c r="E9" s="254"/>
      <c r="F9" s="254"/>
      <c r="G9" s="254"/>
      <c r="H9" s="254"/>
      <c r="I9" s="254"/>
      <c r="J9" s="254"/>
      <c r="K9" s="254"/>
      <c r="L9" s="254"/>
      <c r="M9" s="220"/>
      <c r="N9" s="252"/>
    </row>
    <row r="10" spans="2:14" ht="18.75">
      <c r="B10" s="223"/>
      <c r="C10" s="103" t="s">
        <v>146</v>
      </c>
      <c r="D10" s="102"/>
      <c r="E10" s="102"/>
      <c r="F10" s="102"/>
      <c r="G10" s="102"/>
      <c r="H10" s="102"/>
      <c r="I10" s="102"/>
      <c r="J10" s="102"/>
      <c r="K10" s="102"/>
      <c r="L10" s="102"/>
      <c r="M10" s="220"/>
      <c r="N10" s="224"/>
    </row>
    <row r="11" spans="1:14" s="255" customFormat="1" ht="87" customHeight="1">
      <c r="A11" s="252"/>
      <c r="B11" s="260"/>
      <c r="C11" s="316" t="s">
        <v>154</v>
      </c>
      <c r="D11" s="316"/>
      <c r="E11" s="316"/>
      <c r="F11" s="316"/>
      <c r="G11" s="316"/>
      <c r="H11" s="316"/>
      <c r="I11" s="316"/>
      <c r="J11" s="316"/>
      <c r="K11" s="316"/>
      <c r="L11" s="316"/>
      <c r="M11" s="220"/>
      <c r="N11" s="252"/>
    </row>
    <row r="12" spans="2:14" ht="16.5" customHeight="1">
      <c r="B12" s="308" t="s">
        <v>39</v>
      </c>
      <c r="C12" s="308"/>
      <c r="D12" s="308" t="s">
        <v>17</v>
      </c>
      <c r="E12" s="306" t="s">
        <v>11</v>
      </c>
      <c r="F12" s="306"/>
      <c r="G12" s="301" t="s">
        <v>8</v>
      </c>
      <c r="H12" s="301" t="s">
        <v>12</v>
      </c>
      <c r="I12" s="301" t="s">
        <v>16</v>
      </c>
      <c r="J12" s="301" t="s">
        <v>31</v>
      </c>
      <c r="K12" s="301" t="s">
        <v>10</v>
      </c>
      <c r="L12" s="301" t="s">
        <v>9</v>
      </c>
      <c r="M12" s="220"/>
      <c r="N12" s="224"/>
    </row>
    <row r="13" spans="2:14" ht="15">
      <c r="B13" s="307"/>
      <c r="C13" s="307"/>
      <c r="D13" s="307"/>
      <c r="E13" s="225" t="s">
        <v>0</v>
      </c>
      <c r="F13" s="225" t="s">
        <v>7</v>
      </c>
      <c r="G13" s="301"/>
      <c r="H13" s="301"/>
      <c r="I13" s="301"/>
      <c r="J13" s="301"/>
      <c r="K13" s="301"/>
      <c r="L13" s="301"/>
      <c r="M13" s="220"/>
      <c r="N13" s="224"/>
    </row>
    <row r="14" spans="2:14" ht="15">
      <c r="B14" s="299"/>
      <c r="C14" s="299"/>
      <c r="D14" s="113"/>
      <c r="E14" s="113"/>
      <c r="F14" s="114"/>
      <c r="G14" s="115"/>
      <c r="H14" s="116"/>
      <c r="I14" s="261" t="str">
        <f>IF(G14="","",(G14*H14))</f>
        <v/>
      </c>
      <c r="J14" s="118"/>
      <c r="K14" s="261" t="str">
        <f>IF(G14="","",(I14*J14))</f>
        <v/>
      </c>
      <c r="L14" s="261" t="str">
        <f>IF(G14="","",(I14+K14))</f>
        <v/>
      </c>
      <c r="M14" s="220"/>
      <c r="N14" s="224"/>
    </row>
    <row r="15" spans="2:14" ht="15">
      <c r="B15" s="299"/>
      <c r="C15" s="299"/>
      <c r="D15" s="113"/>
      <c r="E15" s="113"/>
      <c r="F15" s="114"/>
      <c r="G15" s="115"/>
      <c r="H15" s="116"/>
      <c r="I15" s="261" t="str">
        <f aca="true" t="shared" si="0" ref="I15:I28">IF(G15="","",(G15*H15))</f>
        <v/>
      </c>
      <c r="J15" s="118"/>
      <c r="K15" s="261" t="str">
        <f aca="true" t="shared" si="1" ref="K15:K28">IF(G15="","",(I15*J15))</f>
        <v/>
      </c>
      <c r="L15" s="261" t="str">
        <f aca="true" t="shared" si="2" ref="L15:L28">IF(G15="","",(I15+K15))</f>
        <v/>
      </c>
      <c r="M15" s="220"/>
      <c r="N15" s="224"/>
    </row>
    <row r="16" spans="2:14" ht="15" outlineLevel="1">
      <c r="B16" s="299"/>
      <c r="C16" s="299"/>
      <c r="D16" s="113"/>
      <c r="E16" s="113"/>
      <c r="F16" s="114"/>
      <c r="G16" s="115"/>
      <c r="H16" s="116"/>
      <c r="I16" s="261" t="str">
        <f t="shared" si="0"/>
        <v/>
      </c>
      <c r="J16" s="118"/>
      <c r="K16" s="261" t="str">
        <f t="shared" si="1"/>
        <v/>
      </c>
      <c r="L16" s="261" t="str">
        <f t="shared" si="2"/>
        <v/>
      </c>
      <c r="M16" s="220"/>
      <c r="N16" s="224"/>
    </row>
    <row r="17" spans="2:14" ht="15" outlineLevel="1">
      <c r="B17" s="299"/>
      <c r="C17" s="299"/>
      <c r="D17" s="113"/>
      <c r="E17" s="113"/>
      <c r="F17" s="114"/>
      <c r="G17" s="115"/>
      <c r="H17" s="116"/>
      <c r="I17" s="261" t="str">
        <f t="shared" si="0"/>
        <v/>
      </c>
      <c r="J17" s="118"/>
      <c r="K17" s="261" t="str">
        <f t="shared" si="1"/>
        <v/>
      </c>
      <c r="L17" s="261" t="str">
        <f t="shared" si="2"/>
        <v/>
      </c>
      <c r="M17" s="220"/>
      <c r="N17" s="224"/>
    </row>
    <row r="18" spans="2:14" ht="15" outlineLevel="1">
      <c r="B18" s="299"/>
      <c r="C18" s="299"/>
      <c r="D18" s="113"/>
      <c r="E18" s="113"/>
      <c r="F18" s="114"/>
      <c r="G18" s="115"/>
      <c r="H18" s="116"/>
      <c r="I18" s="261" t="str">
        <f t="shared" si="0"/>
        <v/>
      </c>
      <c r="J18" s="118"/>
      <c r="K18" s="261" t="str">
        <f t="shared" si="1"/>
        <v/>
      </c>
      <c r="L18" s="261" t="str">
        <f t="shared" si="2"/>
        <v/>
      </c>
      <c r="M18" s="220"/>
      <c r="N18" s="224"/>
    </row>
    <row r="19" spans="2:14" ht="15" outlineLevel="1">
      <c r="B19" s="299"/>
      <c r="C19" s="299"/>
      <c r="D19" s="113"/>
      <c r="E19" s="113"/>
      <c r="F19" s="114"/>
      <c r="G19" s="115"/>
      <c r="H19" s="116"/>
      <c r="I19" s="261" t="str">
        <f t="shared" si="0"/>
        <v/>
      </c>
      <c r="J19" s="118"/>
      <c r="K19" s="261" t="str">
        <f t="shared" si="1"/>
        <v/>
      </c>
      <c r="L19" s="261" t="str">
        <f t="shared" si="2"/>
        <v/>
      </c>
      <c r="M19" s="220"/>
      <c r="N19" s="224"/>
    </row>
    <row r="20" spans="2:14" ht="15" outlineLevel="1">
      <c r="B20" s="299"/>
      <c r="C20" s="299"/>
      <c r="D20" s="113"/>
      <c r="E20" s="113"/>
      <c r="F20" s="114"/>
      <c r="G20" s="115"/>
      <c r="H20" s="116"/>
      <c r="I20" s="261" t="str">
        <f t="shared" si="0"/>
        <v/>
      </c>
      <c r="J20" s="118"/>
      <c r="K20" s="261" t="str">
        <f t="shared" si="1"/>
        <v/>
      </c>
      <c r="L20" s="261" t="str">
        <f t="shared" si="2"/>
        <v/>
      </c>
      <c r="M20" s="220"/>
      <c r="N20" s="224"/>
    </row>
    <row r="21" spans="2:14" ht="15" outlineLevel="1">
      <c r="B21" s="299"/>
      <c r="C21" s="299"/>
      <c r="D21" s="113"/>
      <c r="E21" s="113"/>
      <c r="F21" s="114"/>
      <c r="G21" s="115"/>
      <c r="H21" s="116"/>
      <c r="I21" s="261" t="str">
        <f t="shared" si="0"/>
        <v/>
      </c>
      <c r="J21" s="118"/>
      <c r="K21" s="261" t="str">
        <f t="shared" si="1"/>
        <v/>
      </c>
      <c r="L21" s="261" t="str">
        <f t="shared" si="2"/>
        <v/>
      </c>
      <c r="M21" s="220"/>
      <c r="N21" s="224"/>
    </row>
    <row r="22" spans="2:14" ht="15" outlineLevel="1">
      <c r="B22" s="299"/>
      <c r="C22" s="299"/>
      <c r="D22" s="113"/>
      <c r="E22" s="113"/>
      <c r="F22" s="114"/>
      <c r="G22" s="115"/>
      <c r="H22" s="116"/>
      <c r="I22" s="261" t="str">
        <f t="shared" si="0"/>
        <v/>
      </c>
      <c r="J22" s="118"/>
      <c r="K22" s="261" t="str">
        <f t="shared" si="1"/>
        <v/>
      </c>
      <c r="L22" s="261" t="str">
        <f t="shared" si="2"/>
        <v/>
      </c>
      <c r="M22" s="220"/>
      <c r="N22" s="224"/>
    </row>
    <row r="23" spans="2:14" ht="15" outlineLevel="1">
      <c r="B23" s="299"/>
      <c r="C23" s="299"/>
      <c r="D23" s="113"/>
      <c r="E23" s="113"/>
      <c r="F23" s="114"/>
      <c r="G23" s="115"/>
      <c r="H23" s="116"/>
      <c r="I23" s="261" t="str">
        <f t="shared" si="0"/>
        <v/>
      </c>
      <c r="J23" s="118"/>
      <c r="K23" s="261" t="str">
        <f t="shared" si="1"/>
        <v/>
      </c>
      <c r="L23" s="261" t="str">
        <f t="shared" si="2"/>
        <v/>
      </c>
      <c r="M23" s="220"/>
      <c r="N23" s="224"/>
    </row>
    <row r="24" spans="2:14" ht="15" outlineLevel="1">
      <c r="B24" s="299"/>
      <c r="C24" s="299"/>
      <c r="D24" s="113"/>
      <c r="E24" s="113"/>
      <c r="F24" s="114"/>
      <c r="G24" s="115"/>
      <c r="H24" s="116"/>
      <c r="I24" s="261" t="str">
        <f t="shared" si="0"/>
        <v/>
      </c>
      <c r="J24" s="118"/>
      <c r="K24" s="261" t="str">
        <f t="shared" si="1"/>
        <v/>
      </c>
      <c r="L24" s="261" t="str">
        <f t="shared" si="2"/>
        <v/>
      </c>
      <c r="M24" s="220"/>
      <c r="N24" s="224"/>
    </row>
    <row r="25" spans="2:14" ht="15" outlineLevel="1">
      <c r="B25" s="299"/>
      <c r="C25" s="299"/>
      <c r="D25" s="113"/>
      <c r="E25" s="113"/>
      <c r="F25" s="114"/>
      <c r="G25" s="115"/>
      <c r="H25" s="116"/>
      <c r="I25" s="261" t="str">
        <f t="shared" si="0"/>
        <v/>
      </c>
      <c r="J25" s="118"/>
      <c r="K25" s="261" t="str">
        <f t="shared" si="1"/>
        <v/>
      </c>
      <c r="L25" s="261" t="str">
        <f t="shared" si="2"/>
        <v/>
      </c>
      <c r="M25" s="220"/>
      <c r="N25" s="224"/>
    </row>
    <row r="26" spans="2:14" ht="15">
      <c r="B26" s="299"/>
      <c r="C26" s="299"/>
      <c r="D26" s="113"/>
      <c r="E26" s="113"/>
      <c r="F26" s="114"/>
      <c r="G26" s="115"/>
      <c r="H26" s="116"/>
      <c r="I26" s="261" t="str">
        <f t="shared" si="0"/>
        <v/>
      </c>
      <c r="J26" s="118"/>
      <c r="K26" s="261" t="str">
        <f t="shared" si="1"/>
        <v/>
      </c>
      <c r="L26" s="261" t="str">
        <f t="shared" si="2"/>
        <v/>
      </c>
      <c r="M26" s="220"/>
      <c r="N26" s="224"/>
    </row>
    <row r="27" spans="2:14" ht="15">
      <c r="B27" s="299"/>
      <c r="C27" s="299"/>
      <c r="D27" s="113"/>
      <c r="E27" s="113"/>
      <c r="F27" s="114"/>
      <c r="G27" s="115"/>
      <c r="H27" s="116"/>
      <c r="I27" s="261" t="str">
        <f t="shared" si="0"/>
        <v/>
      </c>
      <c r="J27" s="118"/>
      <c r="K27" s="261" t="str">
        <f t="shared" si="1"/>
        <v/>
      </c>
      <c r="L27" s="261" t="str">
        <f t="shared" si="2"/>
        <v/>
      </c>
      <c r="M27" s="220"/>
      <c r="N27" s="224"/>
    </row>
    <row r="28" spans="2:14" ht="15">
      <c r="B28" s="299"/>
      <c r="C28" s="299"/>
      <c r="D28" s="113"/>
      <c r="E28" s="113"/>
      <c r="F28" s="114"/>
      <c r="G28" s="115"/>
      <c r="H28" s="116"/>
      <c r="I28" s="261" t="str">
        <f t="shared" si="0"/>
        <v/>
      </c>
      <c r="J28" s="118"/>
      <c r="K28" s="261" t="str">
        <f t="shared" si="1"/>
        <v/>
      </c>
      <c r="L28" s="261" t="str">
        <f t="shared" si="2"/>
        <v/>
      </c>
      <c r="M28" s="220"/>
      <c r="N28" s="224"/>
    </row>
    <row r="29" spans="2:14" ht="16.5" customHeight="1">
      <c r="B29" s="220"/>
      <c r="C29" s="220"/>
      <c r="D29" s="220"/>
      <c r="E29" s="220"/>
      <c r="F29" s="262"/>
      <c r="G29" s="239"/>
      <c r="H29" s="262" t="s">
        <v>13</v>
      </c>
      <c r="I29" s="239">
        <f>SUM(I14:I28)</f>
        <v>0</v>
      </c>
      <c r="J29" s="239"/>
      <c r="K29" s="239">
        <f>SUM(K14:K28)</f>
        <v>0</v>
      </c>
      <c r="L29" s="239">
        <f>SUM(L14:L28)</f>
        <v>0</v>
      </c>
      <c r="M29" s="220"/>
      <c r="N29" s="224"/>
    </row>
    <row r="30" spans="2:14" ht="15">
      <c r="B30" s="220"/>
      <c r="C30" s="220"/>
      <c r="D30" s="220"/>
      <c r="E30" s="220"/>
      <c r="F30" s="220"/>
      <c r="G30" s="262"/>
      <c r="H30" s="239"/>
      <c r="I30" s="239"/>
      <c r="J30" s="239"/>
      <c r="K30" s="239"/>
      <c r="L30" s="239"/>
      <c r="M30" s="220"/>
      <c r="N30" s="224"/>
    </row>
    <row r="31" spans="2:14" ht="18.75">
      <c r="B31" s="259"/>
      <c r="C31" s="103" t="s">
        <v>152</v>
      </c>
      <c r="D31" s="102"/>
      <c r="E31" s="102"/>
      <c r="F31" s="102"/>
      <c r="G31" s="102"/>
      <c r="H31" s="102"/>
      <c r="I31" s="102"/>
      <c r="J31" s="102"/>
      <c r="K31" s="102"/>
      <c r="L31" s="102"/>
      <c r="M31" s="220"/>
      <c r="N31" s="224"/>
    </row>
    <row r="32" spans="1:14" s="255" customFormat="1" ht="14.25" customHeight="1">
      <c r="A32" s="252"/>
      <c r="B32" s="260"/>
      <c r="C32" s="316" t="s">
        <v>151</v>
      </c>
      <c r="D32" s="316"/>
      <c r="E32" s="316"/>
      <c r="F32" s="316"/>
      <c r="G32" s="316"/>
      <c r="H32" s="316"/>
      <c r="I32" s="316"/>
      <c r="J32" s="316"/>
      <c r="K32" s="316"/>
      <c r="L32" s="316"/>
      <c r="M32" s="220"/>
      <c r="N32" s="252"/>
    </row>
    <row r="33" spans="2:14" ht="16.5" customHeight="1">
      <c r="B33" s="223"/>
      <c r="C33" s="263"/>
      <c r="D33" s="263"/>
      <c r="E33" s="306" t="s">
        <v>11</v>
      </c>
      <c r="F33" s="306"/>
      <c r="G33" s="301" t="s">
        <v>8</v>
      </c>
      <c r="H33" s="301" t="s">
        <v>12</v>
      </c>
      <c r="I33" s="301" t="s">
        <v>16</v>
      </c>
      <c r="J33" s="301" t="s">
        <v>31</v>
      </c>
      <c r="K33" s="301" t="s">
        <v>10</v>
      </c>
      <c r="L33" s="301" t="s">
        <v>9</v>
      </c>
      <c r="M33" s="220"/>
      <c r="N33" s="224"/>
    </row>
    <row r="34" spans="2:14" ht="28.5" customHeight="1">
      <c r="B34" s="307" t="s">
        <v>39</v>
      </c>
      <c r="C34" s="307"/>
      <c r="D34" s="264" t="s">
        <v>17</v>
      </c>
      <c r="E34" s="225" t="s">
        <v>0</v>
      </c>
      <c r="F34" s="225" t="s">
        <v>7</v>
      </c>
      <c r="G34" s="305"/>
      <c r="H34" s="305"/>
      <c r="I34" s="302"/>
      <c r="J34" s="302"/>
      <c r="K34" s="302"/>
      <c r="L34" s="301"/>
      <c r="M34" s="220"/>
      <c r="N34" s="224"/>
    </row>
    <row r="35" spans="2:14" ht="15">
      <c r="B35" s="303"/>
      <c r="C35" s="304"/>
      <c r="D35" s="113"/>
      <c r="E35" s="113"/>
      <c r="F35" s="114"/>
      <c r="G35" s="115"/>
      <c r="H35" s="116"/>
      <c r="I35" s="261" t="str">
        <f>IF(G35="","",(G35*H35))</f>
        <v/>
      </c>
      <c r="J35" s="118"/>
      <c r="K35" s="261" t="str">
        <f>IF(G35="","",(I35*J35))</f>
        <v/>
      </c>
      <c r="L35" s="261" t="str">
        <f>IF(G35="","",(I35+K35))</f>
        <v/>
      </c>
      <c r="M35" s="220"/>
      <c r="N35" s="224"/>
    </row>
    <row r="36" spans="2:14" ht="15">
      <c r="B36" s="303"/>
      <c r="C36" s="304"/>
      <c r="D36" s="113"/>
      <c r="E36" s="113"/>
      <c r="F36" s="114"/>
      <c r="G36" s="115"/>
      <c r="H36" s="116"/>
      <c r="I36" s="261" t="str">
        <f aca="true" t="shared" si="3" ref="I36:I49">IF(G36="","",(G36*H36))</f>
        <v/>
      </c>
      <c r="J36" s="118"/>
      <c r="K36" s="261" t="str">
        <f aca="true" t="shared" si="4" ref="K36:K49">IF(G36="","",(I36*J36))</f>
        <v/>
      </c>
      <c r="L36" s="261" t="str">
        <f aca="true" t="shared" si="5" ref="L36:L49">IF(G36="","",(I36+K36))</f>
        <v/>
      </c>
      <c r="M36" s="220"/>
      <c r="N36" s="224"/>
    </row>
    <row r="37" spans="2:14" ht="15" outlineLevel="1">
      <c r="B37" s="303"/>
      <c r="C37" s="304"/>
      <c r="D37" s="113"/>
      <c r="E37" s="113"/>
      <c r="F37" s="114"/>
      <c r="G37" s="115"/>
      <c r="H37" s="116"/>
      <c r="I37" s="261" t="str">
        <f t="shared" si="3"/>
        <v/>
      </c>
      <c r="J37" s="118"/>
      <c r="K37" s="261" t="str">
        <f t="shared" si="4"/>
        <v/>
      </c>
      <c r="L37" s="261" t="str">
        <f t="shared" si="5"/>
        <v/>
      </c>
      <c r="M37" s="220"/>
      <c r="N37" s="224"/>
    </row>
    <row r="38" spans="2:14" ht="15" outlineLevel="1">
      <c r="B38" s="303"/>
      <c r="C38" s="304"/>
      <c r="D38" s="113"/>
      <c r="E38" s="113"/>
      <c r="F38" s="114"/>
      <c r="G38" s="115"/>
      <c r="H38" s="116"/>
      <c r="I38" s="261" t="str">
        <f t="shared" si="3"/>
        <v/>
      </c>
      <c r="J38" s="118"/>
      <c r="K38" s="261" t="str">
        <f t="shared" si="4"/>
        <v/>
      </c>
      <c r="L38" s="261" t="str">
        <f t="shared" si="5"/>
        <v/>
      </c>
      <c r="M38" s="220"/>
      <c r="N38" s="224"/>
    </row>
    <row r="39" spans="2:14" ht="15" outlineLevel="1">
      <c r="B39" s="303"/>
      <c r="C39" s="304"/>
      <c r="D39" s="113"/>
      <c r="E39" s="113"/>
      <c r="F39" s="114"/>
      <c r="G39" s="115"/>
      <c r="H39" s="116"/>
      <c r="I39" s="261" t="str">
        <f t="shared" si="3"/>
        <v/>
      </c>
      <c r="J39" s="118"/>
      <c r="K39" s="261" t="str">
        <f t="shared" si="4"/>
        <v/>
      </c>
      <c r="L39" s="261" t="str">
        <f t="shared" si="5"/>
        <v/>
      </c>
      <c r="M39" s="220"/>
      <c r="N39" s="224"/>
    </row>
    <row r="40" spans="2:14" ht="15" outlineLevel="1">
      <c r="B40" s="299"/>
      <c r="C40" s="299"/>
      <c r="D40" s="113"/>
      <c r="E40" s="113"/>
      <c r="F40" s="114"/>
      <c r="G40" s="115"/>
      <c r="H40" s="116"/>
      <c r="I40" s="261" t="str">
        <f t="shared" si="3"/>
        <v/>
      </c>
      <c r="J40" s="118"/>
      <c r="K40" s="261" t="str">
        <f t="shared" si="4"/>
        <v/>
      </c>
      <c r="L40" s="261" t="str">
        <f t="shared" si="5"/>
        <v/>
      </c>
      <c r="M40" s="220"/>
      <c r="N40" s="224"/>
    </row>
    <row r="41" spans="2:14" ht="15" outlineLevel="1">
      <c r="B41" s="303"/>
      <c r="C41" s="304"/>
      <c r="D41" s="113"/>
      <c r="E41" s="113"/>
      <c r="F41" s="114"/>
      <c r="G41" s="115"/>
      <c r="H41" s="116"/>
      <c r="I41" s="261" t="str">
        <f t="shared" si="3"/>
        <v/>
      </c>
      <c r="J41" s="118"/>
      <c r="K41" s="261" t="str">
        <f t="shared" si="4"/>
        <v/>
      </c>
      <c r="L41" s="261" t="str">
        <f t="shared" si="5"/>
        <v/>
      </c>
      <c r="M41" s="220"/>
      <c r="N41" s="224"/>
    </row>
    <row r="42" spans="2:14" ht="15" outlineLevel="1">
      <c r="B42" s="299"/>
      <c r="C42" s="299"/>
      <c r="D42" s="113"/>
      <c r="E42" s="113"/>
      <c r="F42" s="114"/>
      <c r="G42" s="115"/>
      <c r="H42" s="116"/>
      <c r="I42" s="261" t="str">
        <f t="shared" si="3"/>
        <v/>
      </c>
      <c r="J42" s="118"/>
      <c r="K42" s="261" t="str">
        <f t="shared" si="4"/>
        <v/>
      </c>
      <c r="L42" s="261" t="str">
        <f t="shared" si="5"/>
        <v/>
      </c>
      <c r="M42" s="220"/>
      <c r="N42" s="224"/>
    </row>
    <row r="43" spans="2:14" ht="15" outlineLevel="1">
      <c r="B43" s="303"/>
      <c r="C43" s="304"/>
      <c r="D43" s="113"/>
      <c r="E43" s="113"/>
      <c r="F43" s="114"/>
      <c r="G43" s="115"/>
      <c r="H43" s="116"/>
      <c r="I43" s="261" t="str">
        <f t="shared" si="3"/>
        <v/>
      </c>
      <c r="J43" s="118"/>
      <c r="K43" s="261" t="str">
        <f t="shared" si="4"/>
        <v/>
      </c>
      <c r="L43" s="261" t="str">
        <f t="shared" si="5"/>
        <v/>
      </c>
      <c r="M43" s="220"/>
      <c r="N43" s="224"/>
    </row>
    <row r="44" spans="2:14" ht="15" outlineLevel="1">
      <c r="B44" s="299"/>
      <c r="C44" s="299"/>
      <c r="D44" s="113"/>
      <c r="E44" s="113"/>
      <c r="F44" s="114"/>
      <c r="G44" s="115"/>
      <c r="H44" s="116"/>
      <c r="I44" s="261" t="str">
        <f t="shared" si="3"/>
        <v/>
      </c>
      <c r="J44" s="118"/>
      <c r="K44" s="261" t="str">
        <f t="shared" si="4"/>
        <v/>
      </c>
      <c r="L44" s="261" t="str">
        <f t="shared" si="5"/>
        <v/>
      </c>
      <c r="M44" s="220"/>
      <c r="N44" s="224"/>
    </row>
    <row r="45" spans="2:14" ht="15" outlineLevel="1">
      <c r="B45" s="303"/>
      <c r="C45" s="304"/>
      <c r="D45" s="113"/>
      <c r="E45" s="113"/>
      <c r="F45" s="114"/>
      <c r="G45" s="115"/>
      <c r="H45" s="116"/>
      <c r="I45" s="261" t="str">
        <f t="shared" si="3"/>
        <v/>
      </c>
      <c r="J45" s="118"/>
      <c r="K45" s="261" t="str">
        <f t="shared" si="4"/>
        <v/>
      </c>
      <c r="L45" s="261" t="str">
        <f t="shared" si="5"/>
        <v/>
      </c>
      <c r="M45" s="220"/>
      <c r="N45" s="224"/>
    </row>
    <row r="46" spans="2:14" ht="15" outlineLevel="1">
      <c r="B46" s="299"/>
      <c r="C46" s="299"/>
      <c r="D46" s="113"/>
      <c r="E46" s="113"/>
      <c r="F46" s="114"/>
      <c r="G46" s="115"/>
      <c r="H46" s="116"/>
      <c r="I46" s="261" t="str">
        <f t="shared" si="3"/>
        <v/>
      </c>
      <c r="J46" s="118"/>
      <c r="K46" s="261" t="str">
        <f t="shared" si="4"/>
        <v/>
      </c>
      <c r="L46" s="261" t="str">
        <f t="shared" si="5"/>
        <v/>
      </c>
      <c r="M46" s="220"/>
      <c r="N46" s="224"/>
    </row>
    <row r="47" spans="2:14" ht="15">
      <c r="B47" s="299"/>
      <c r="C47" s="299"/>
      <c r="D47" s="113"/>
      <c r="E47" s="113"/>
      <c r="F47" s="114"/>
      <c r="G47" s="115"/>
      <c r="H47" s="116"/>
      <c r="I47" s="261" t="str">
        <f t="shared" si="3"/>
        <v/>
      </c>
      <c r="J47" s="118"/>
      <c r="K47" s="261" t="str">
        <f t="shared" si="4"/>
        <v/>
      </c>
      <c r="L47" s="261" t="str">
        <f t="shared" si="5"/>
        <v/>
      </c>
      <c r="M47" s="220"/>
      <c r="N47" s="224"/>
    </row>
    <row r="48" spans="2:14" ht="15">
      <c r="B48" s="299"/>
      <c r="C48" s="299"/>
      <c r="D48" s="113"/>
      <c r="E48" s="113"/>
      <c r="F48" s="114"/>
      <c r="G48" s="115"/>
      <c r="H48" s="116"/>
      <c r="I48" s="261" t="str">
        <f t="shared" si="3"/>
        <v/>
      </c>
      <c r="J48" s="118"/>
      <c r="K48" s="261" t="str">
        <f t="shared" si="4"/>
        <v/>
      </c>
      <c r="L48" s="261" t="str">
        <f t="shared" si="5"/>
        <v/>
      </c>
      <c r="M48" s="220"/>
      <c r="N48" s="224"/>
    </row>
    <row r="49" spans="2:14" ht="15">
      <c r="B49" s="299"/>
      <c r="C49" s="299"/>
      <c r="D49" s="113"/>
      <c r="E49" s="113"/>
      <c r="F49" s="114"/>
      <c r="G49" s="115"/>
      <c r="H49" s="116"/>
      <c r="I49" s="261" t="str">
        <f t="shared" si="3"/>
        <v/>
      </c>
      <c r="J49" s="118"/>
      <c r="K49" s="261" t="str">
        <f t="shared" si="4"/>
        <v/>
      </c>
      <c r="L49" s="261" t="str">
        <f t="shared" si="5"/>
        <v/>
      </c>
      <c r="M49" s="220"/>
      <c r="N49" s="224"/>
    </row>
    <row r="50" spans="2:14" ht="15">
      <c r="B50" s="220"/>
      <c r="C50" s="220"/>
      <c r="D50" s="220"/>
      <c r="E50" s="220"/>
      <c r="F50" s="262"/>
      <c r="G50" s="239"/>
      <c r="H50" s="262" t="s">
        <v>13</v>
      </c>
      <c r="I50" s="239">
        <f>SUM(I35:I49)</f>
        <v>0</v>
      </c>
      <c r="J50" s="239"/>
      <c r="K50" s="239">
        <f>SUM(K35:K49)</f>
        <v>0</v>
      </c>
      <c r="L50" s="239">
        <f>SUM(L35:L49)</f>
        <v>0</v>
      </c>
      <c r="M50" s="220"/>
      <c r="N50" s="224"/>
    </row>
    <row r="51" spans="2:14" ht="9.75" customHeight="1">
      <c r="B51" s="220"/>
      <c r="C51" s="220"/>
      <c r="D51" s="220"/>
      <c r="E51" s="220"/>
      <c r="F51" s="262"/>
      <c r="G51" s="239"/>
      <c r="H51" s="262"/>
      <c r="I51" s="239"/>
      <c r="J51" s="239"/>
      <c r="K51" s="239"/>
      <c r="L51" s="239"/>
      <c r="M51" s="220"/>
      <c r="N51" s="224"/>
    </row>
    <row r="52" spans="2:14" ht="9.75" customHeight="1">
      <c r="B52" s="265"/>
      <c r="C52" s="266"/>
      <c r="D52" s="265"/>
      <c r="E52" s="265"/>
      <c r="F52" s="265"/>
      <c r="G52" s="265"/>
      <c r="H52" s="265"/>
      <c r="I52" s="265"/>
      <c r="J52" s="265"/>
      <c r="K52" s="265"/>
      <c r="L52" s="265"/>
      <c r="M52" s="220"/>
      <c r="N52" s="224"/>
    </row>
    <row r="53" spans="2:14" ht="18.75">
      <c r="B53" s="265"/>
      <c r="C53" s="266" t="s">
        <v>28</v>
      </c>
      <c r="D53" s="265"/>
      <c r="E53" s="267"/>
      <c r="F53" s="268"/>
      <c r="G53" s="268"/>
      <c r="H53" s="268" t="s">
        <v>13</v>
      </c>
      <c r="I53" s="269">
        <f>I50+I29</f>
        <v>0</v>
      </c>
      <c r="J53" s="269"/>
      <c r="K53" s="269">
        <f>K50+K29</f>
        <v>0</v>
      </c>
      <c r="L53" s="269">
        <f>L50+L29</f>
        <v>0</v>
      </c>
      <c r="M53" s="220"/>
      <c r="N53" s="224"/>
    </row>
    <row r="54" spans="2:14" ht="8.25" customHeight="1">
      <c r="B54" s="265"/>
      <c r="C54" s="266"/>
      <c r="D54" s="265"/>
      <c r="E54" s="265"/>
      <c r="F54" s="265"/>
      <c r="G54" s="265"/>
      <c r="H54" s="265"/>
      <c r="I54" s="265"/>
      <c r="J54" s="265"/>
      <c r="K54" s="265"/>
      <c r="L54" s="265"/>
      <c r="M54" s="220"/>
      <c r="N54" s="224"/>
    </row>
    <row r="55" spans="2:14" ht="15">
      <c r="B55" s="220"/>
      <c r="C55" s="220"/>
      <c r="D55" s="220"/>
      <c r="E55" s="220"/>
      <c r="F55" s="220"/>
      <c r="G55" s="220"/>
      <c r="H55" s="220"/>
      <c r="I55" s="220"/>
      <c r="J55" s="220"/>
      <c r="K55" s="220"/>
      <c r="L55" s="220"/>
      <c r="M55" s="220"/>
      <c r="N55" s="224"/>
    </row>
    <row r="56" spans="2:14" ht="15">
      <c r="B56" s="220"/>
      <c r="C56" s="220"/>
      <c r="D56" s="220"/>
      <c r="E56" s="220"/>
      <c r="F56" s="220"/>
      <c r="G56" s="220"/>
      <c r="H56" s="220"/>
      <c r="I56" s="220"/>
      <c r="J56" s="220"/>
      <c r="K56" s="220"/>
      <c r="L56" s="220"/>
      <c r="M56" s="220"/>
      <c r="N56" s="224"/>
    </row>
    <row r="57" spans="2:14" ht="20.25" customHeight="1">
      <c r="B57" s="253" t="s">
        <v>98</v>
      </c>
      <c r="C57" s="253"/>
      <c r="D57" s="253"/>
      <c r="E57" s="253"/>
      <c r="F57" s="253"/>
      <c r="G57" s="253"/>
      <c r="H57" s="253"/>
      <c r="I57" s="253"/>
      <c r="J57" s="253"/>
      <c r="K57" s="253"/>
      <c r="L57" s="253"/>
      <c r="M57" s="220"/>
      <c r="N57" s="224"/>
    </row>
    <row r="58" spans="2:14" ht="72.75" customHeight="1">
      <c r="B58" s="270"/>
      <c r="C58" s="300" t="s">
        <v>106</v>
      </c>
      <c r="D58" s="300"/>
      <c r="E58" s="300"/>
      <c r="F58" s="300"/>
      <c r="G58" s="300"/>
      <c r="H58" s="300"/>
      <c r="I58" s="300"/>
      <c r="J58" s="300"/>
      <c r="K58" s="300"/>
      <c r="L58" s="300"/>
      <c r="M58" s="220"/>
      <c r="N58" s="224"/>
    </row>
    <row r="59" spans="2:14" ht="16.5" customHeight="1">
      <c r="B59" s="308" t="s">
        <v>39</v>
      </c>
      <c r="C59" s="308"/>
      <c r="D59" s="308" t="s">
        <v>17</v>
      </c>
      <c r="E59" s="306" t="s">
        <v>15</v>
      </c>
      <c r="F59" s="306"/>
      <c r="G59" s="301" t="s">
        <v>8</v>
      </c>
      <c r="H59" s="301" t="s">
        <v>12</v>
      </c>
      <c r="I59" s="301" t="s">
        <v>16</v>
      </c>
      <c r="J59" s="301" t="s">
        <v>31</v>
      </c>
      <c r="K59" s="301" t="s">
        <v>10</v>
      </c>
      <c r="L59" s="301" t="s">
        <v>9</v>
      </c>
      <c r="M59" s="220"/>
      <c r="N59" s="224"/>
    </row>
    <row r="60" spans="2:14" ht="15">
      <c r="B60" s="307"/>
      <c r="C60" s="307"/>
      <c r="D60" s="308"/>
      <c r="E60" s="225" t="s">
        <v>0</v>
      </c>
      <c r="F60" s="225" t="s">
        <v>7</v>
      </c>
      <c r="G60" s="305"/>
      <c r="H60" s="305"/>
      <c r="I60" s="302"/>
      <c r="J60" s="301"/>
      <c r="K60" s="302"/>
      <c r="L60" s="301"/>
      <c r="M60" s="220"/>
      <c r="N60" s="224"/>
    </row>
    <row r="61" spans="2:14" ht="15">
      <c r="B61" s="299"/>
      <c r="C61" s="299"/>
      <c r="D61" s="113"/>
      <c r="E61" s="113"/>
      <c r="F61" s="114"/>
      <c r="G61" s="115"/>
      <c r="H61" s="116"/>
      <c r="I61" s="261" t="str">
        <f>IF(G61="","",(G61*H61))</f>
        <v/>
      </c>
      <c r="J61" s="118"/>
      <c r="K61" s="261" t="str">
        <f>IF(G61="","",(I61*J61))</f>
        <v/>
      </c>
      <c r="L61" s="261" t="str">
        <f>IF(G61="","",(I61+K61))</f>
        <v/>
      </c>
      <c r="M61" s="220"/>
      <c r="N61" s="224"/>
    </row>
    <row r="62" spans="2:14" ht="15">
      <c r="B62" s="299"/>
      <c r="C62" s="299"/>
      <c r="D62" s="113"/>
      <c r="E62" s="113"/>
      <c r="F62" s="114"/>
      <c r="G62" s="115"/>
      <c r="H62" s="116"/>
      <c r="I62" s="261" t="str">
        <f aca="true" t="shared" si="6" ref="I62:I67">IF(G62="","",(G62*H62))</f>
        <v/>
      </c>
      <c r="J62" s="118"/>
      <c r="K62" s="261" t="str">
        <f aca="true" t="shared" si="7" ref="K62:K67">IF(G62="","",(I62*J62))</f>
        <v/>
      </c>
      <c r="L62" s="261" t="str">
        <f aca="true" t="shared" si="8" ref="L62:L67">IF(G62="","",(I62+K62))</f>
        <v/>
      </c>
      <c r="M62" s="220"/>
      <c r="N62" s="224"/>
    </row>
    <row r="63" spans="2:14" ht="15" outlineLevel="1">
      <c r="B63" s="299"/>
      <c r="C63" s="299"/>
      <c r="D63" s="113"/>
      <c r="E63" s="113"/>
      <c r="F63" s="114"/>
      <c r="G63" s="115"/>
      <c r="H63" s="116"/>
      <c r="I63" s="261" t="str">
        <f t="shared" si="6"/>
        <v/>
      </c>
      <c r="J63" s="118"/>
      <c r="K63" s="261" t="str">
        <f t="shared" si="7"/>
        <v/>
      </c>
      <c r="L63" s="261" t="str">
        <f t="shared" si="8"/>
        <v/>
      </c>
      <c r="M63" s="220"/>
      <c r="N63" s="224"/>
    </row>
    <row r="64" spans="2:14" ht="15" outlineLevel="1">
      <c r="B64" s="299"/>
      <c r="C64" s="299"/>
      <c r="D64" s="113"/>
      <c r="E64" s="113"/>
      <c r="F64" s="114"/>
      <c r="G64" s="115"/>
      <c r="H64" s="116"/>
      <c r="I64" s="261" t="str">
        <f t="shared" si="6"/>
        <v/>
      </c>
      <c r="J64" s="118"/>
      <c r="K64" s="261" t="str">
        <f t="shared" si="7"/>
        <v/>
      </c>
      <c r="L64" s="261" t="str">
        <f t="shared" si="8"/>
        <v/>
      </c>
      <c r="M64" s="220"/>
      <c r="N64" s="224"/>
    </row>
    <row r="65" spans="2:14" ht="15" outlineLevel="1">
      <c r="B65" s="299"/>
      <c r="C65" s="299"/>
      <c r="D65" s="113"/>
      <c r="E65" s="113"/>
      <c r="F65" s="114"/>
      <c r="G65" s="115"/>
      <c r="H65" s="116"/>
      <c r="I65" s="261" t="str">
        <f t="shared" si="6"/>
        <v/>
      </c>
      <c r="J65" s="118"/>
      <c r="K65" s="261" t="str">
        <f t="shared" si="7"/>
        <v/>
      </c>
      <c r="L65" s="261" t="str">
        <f t="shared" si="8"/>
        <v/>
      </c>
      <c r="M65" s="220"/>
      <c r="N65" s="224"/>
    </row>
    <row r="66" spans="2:14" ht="15" outlineLevel="1">
      <c r="B66" s="299"/>
      <c r="C66" s="299"/>
      <c r="D66" s="113"/>
      <c r="E66" s="113"/>
      <c r="F66" s="114"/>
      <c r="G66" s="115"/>
      <c r="H66" s="116"/>
      <c r="I66" s="261" t="str">
        <f t="shared" si="6"/>
        <v/>
      </c>
      <c r="J66" s="118"/>
      <c r="K66" s="261" t="str">
        <f t="shared" si="7"/>
        <v/>
      </c>
      <c r="L66" s="261" t="str">
        <f t="shared" si="8"/>
        <v/>
      </c>
      <c r="M66" s="220"/>
      <c r="N66" s="224"/>
    </row>
    <row r="67" spans="2:14" ht="15" outlineLevel="1">
      <c r="B67" s="299"/>
      <c r="C67" s="299"/>
      <c r="D67" s="113"/>
      <c r="E67" s="113"/>
      <c r="F67" s="114"/>
      <c r="G67" s="115"/>
      <c r="H67" s="116"/>
      <c r="I67" s="261" t="str">
        <f t="shared" si="6"/>
        <v/>
      </c>
      <c r="J67" s="118"/>
      <c r="K67" s="261" t="str">
        <f t="shared" si="7"/>
        <v/>
      </c>
      <c r="L67" s="261" t="str">
        <f t="shared" si="8"/>
        <v/>
      </c>
      <c r="M67" s="220"/>
      <c r="N67" s="224"/>
    </row>
    <row r="68" spans="2:14" ht="15">
      <c r="B68" s="220"/>
      <c r="C68" s="220"/>
      <c r="D68" s="220"/>
      <c r="E68" s="262"/>
      <c r="F68" s="239"/>
      <c r="G68" s="239"/>
      <c r="H68" s="239" t="s">
        <v>13</v>
      </c>
      <c r="I68" s="239">
        <f>SUM(I61:I67)</f>
        <v>0</v>
      </c>
      <c r="J68" s="239"/>
      <c r="K68" s="239">
        <f>SUM(K61:K67)</f>
        <v>0</v>
      </c>
      <c r="L68" s="271">
        <f>SUM(L61:L67)</f>
        <v>0</v>
      </c>
      <c r="M68" s="220"/>
      <c r="N68" s="224"/>
    </row>
    <row r="69" spans="2:14" ht="15">
      <c r="B69" s="224"/>
      <c r="C69" s="224"/>
      <c r="D69" s="224"/>
      <c r="E69" s="224"/>
      <c r="F69" s="224"/>
      <c r="G69" s="224"/>
      <c r="H69" s="224"/>
      <c r="I69" s="224"/>
      <c r="J69" s="224"/>
      <c r="K69" s="224"/>
      <c r="L69" s="224"/>
      <c r="M69" s="224"/>
      <c r="N69" s="224"/>
    </row>
    <row r="70" spans="2:14" ht="15">
      <c r="B70" s="272" t="str">
        <f>Aprekiniem!G4&amp;".versija"</f>
        <v>6.versija</v>
      </c>
      <c r="C70" s="224"/>
      <c r="D70" s="224"/>
      <c r="E70" s="224"/>
      <c r="F70" s="224"/>
      <c r="G70" s="224"/>
      <c r="H70" s="224"/>
      <c r="I70" s="224"/>
      <c r="J70" s="224"/>
      <c r="K70" s="224"/>
      <c r="L70" s="224" t="s">
        <v>76</v>
      </c>
      <c r="M70" s="224"/>
      <c r="N70" s="224"/>
    </row>
    <row r="71" ht="15" hidden="1">
      <c r="N71" s="224"/>
    </row>
    <row r="112" ht="11.25" customHeight="1" hidden="1"/>
  </sheetData>
  <sheetProtection algorithmName="SHA-512" hashValue="WN3qtpz67LltIo6h6oq8Lax/hTcfq2BwD2oW6sxL92Gz2POdAIEbcL9Jc8XGcMpSQt8R07Ct6xoS8YymlnCBiA==" saltValue="0ZMSSlHzEAStT2KKx9COCQ==" spinCount="100000" sheet="1" formatCells="0" formatColumns="0" formatRows="0"/>
  <mergeCells count="70">
    <mergeCell ref="L33:L34"/>
    <mergeCell ref="K33:K34"/>
    <mergeCell ref="J12:J13"/>
    <mergeCell ref="J33:J34"/>
    <mergeCell ref="C32:L32"/>
    <mergeCell ref="B23:C23"/>
    <mergeCell ref="B24:C24"/>
    <mergeCell ref="B25:C25"/>
    <mergeCell ref="B26:C26"/>
    <mergeCell ref="B27:C27"/>
    <mergeCell ref="B14:C14"/>
    <mergeCell ref="B15:C15"/>
    <mergeCell ref="B16:C16"/>
    <mergeCell ref="G33:G34"/>
    <mergeCell ref="E33:F33"/>
    <mergeCell ref="H33:H34"/>
    <mergeCell ref="I33:I34"/>
    <mergeCell ref="E2:M2"/>
    <mergeCell ref="E12:F12"/>
    <mergeCell ref="H12:H13"/>
    <mergeCell ref="I12:I13"/>
    <mergeCell ref="L12:L13"/>
    <mergeCell ref="E4:G4"/>
    <mergeCell ref="E6:F6"/>
    <mergeCell ref="G12:G13"/>
    <mergeCell ref="C11:L11"/>
    <mergeCell ref="D12:D13"/>
    <mergeCell ref="B12:C13"/>
    <mergeCell ref="F7:L7"/>
    <mergeCell ref="K12:K13"/>
    <mergeCell ref="B38:C38"/>
    <mergeCell ref="E59:F59"/>
    <mergeCell ref="H59:H60"/>
    <mergeCell ref="B17:C17"/>
    <mergeCell ref="B18:C18"/>
    <mergeCell ref="B35:C35"/>
    <mergeCell ref="B36:C36"/>
    <mergeCell ref="B37:C37"/>
    <mergeCell ref="B28:C28"/>
    <mergeCell ref="B34:C34"/>
    <mergeCell ref="B19:C19"/>
    <mergeCell ref="B20:C20"/>
    <mergeCell ref="B21:C21"/>
    <mergeCell ref="B22:C22"/>
    <mergeCell ref="B59:C60"/>
    <mergeCell ref="D59:D60"/>
    <mergeCell ref="B61:C61"/>
    <mergeCell ref="B62:C62"/>
    <mergeCell ref="B63:C63"/>
    <mergeCell ref="B64:C64"/>
    <mergeCell ref="B67:C67"/>
    <mergeCell ref="B65:C65"/>
    <mergeCell ref="B66:C66"/>
    <mergeCell ref="B39:C39"/>
    <mergeCell ref="B40:C40"/>
    <mergeCell ref="B41:C41"/>
    <mergeCell ref="B42:C42"/>
    <mergeCell ref="B43:C43"/>
    <mergeCell ref="B49:C49"/>
    <mergeCell ref="C58:L58"/>
    <mergeCell ref="I59:I60"/>
    <mergeCell ref="K59:K60"/>
    <mergeCell ref="B44:C44"/>
    <mergeCell ref="B45:C45"/>
    <mergeCell ref="B46:C46"/>
    <mergeCell ref="B47:C47"/>
    <mergeCell ref="B48:C48"/>
    <mergeCell ref="L59:L60"/>
    <mergeCell ref="J59:J60"/>
    <mergeCell ref="G59:G60"/>
  </mergeCells>
  <dataValidations count="2">
    <dataValidation type="list" allowBlank="1" showInputMessage="1" showErrorMessage="1" sqref="E6">
      <formula1>"Sīkais (mikro) vai mazais komersants,Vidējais komersants,Lielais komersants"</formula1>
    </dataValidation>
    <dataValidation type="list" allowBlank="1" showInputMessage="1" showErrorMessage="1" sqref="J61:J67 J35:J49 J14:J28">
      <formula1>Aprekiniem!$F$16:$F$17</formula1>
    </dataValidation>
  </dataValidations>
  <printOptions/>
  <pageMargins left="0.25" right="0.25" top="0.75" bottom="0.75" header="0.3" footer="0.3"/>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41DAF-0CC0-4DF7-B12B-10E145E42842}">
  <sheetPr>
    <tabColor theme="8" tint="0.7999799847602844"/>
    <outlinePr summaryBelow="0" summaryRight="0"/>
  </sheetPr>
  <dimension ref="A1:AD40"/>
  <sheetViews>
    <sheetView showGridLines="0" workbookViewId="0" topLeftCell="A2">
      <selection activeCell="E24" sqref="E24"/>
    </sheetView>
  </sheetViews>
  <sheetFormatPr defaultColWidth="0" defaultRowHeight="15" customHeight="1"/>
  <cols>
    <col min="1" max="1" width="2.140625" style="0" customWidth="1"/>
    <col min="2" max="2" width="5.7109375" style="0" customWidth="1"/>
    <col min="3" max="3" width="38.7109375" style="0" customWidth="1"/>
    <col min="4" max="4" width="22.8515625" style="0" customWidth="1"/>
    <col min="5" max="5" width="16.8515625" style="0" customWidth="1"/>
    <col min="6" max="6" width="1.57421875" style="0" customWidth="1"/>
    <col min="7" max="7" width="21.57421875" style="0" customWidth="1"/>
    <col min="8" max="11" width="15.7109375" style="0" customWidth="1"/>
    <col min="12" max="12" width="15.57421875" style="0" customWidth="1"/>
    <col min="13" max="13" width="16.28125" style="0" customWidth="1"/>
    <col min="14" max="15" width="15.57421875" style="26" customWidth="1"/>
    <col min="16" max="16" width="3.7109375" style="48" customWidth="1"/>
    <col min="17" max="20" width="9.140625" style="0" hidden="1" customWidth="1"/>
    <col min="21" max="31" width="0" style="0" hidden="1" customWidth="1"/>
    <col min="32" max="16384" width="9.140625" style="0" hidden="1" customWidth="1"/>
  </cols>
  <sheetData>
    <row r="1" spans="2:30" s="1" customFormat="1" ht="16.5" hidden="1">
      <c r="B1" s="2"/>
      <c r="C1" s="2"/>
      <c r="D1" s="2"/>
      <c r="E1" s="2"/>
      <c r="F1" s="2"/>
      <c r="G1" s="2"/>
      <c r="H1" s="2"/>
      <c r="I1" s="2"/>
      <c r="J1" s="2"/>
      <c r="K1" s="2"/>
      <c r="L1" s="2"/>
      <c r="M1" s="2"/>
      <c r="N1" s="88"/>
      <c r="O1" s="88"/>
      <c r="P1" s="44"/>
      <c r="Q1" s="2"/>
      <c r="R1" s="2"/>
      <c r="S1" s="2"/>
      <c r="T1" s="2"/>
      <c r="U1" s="2"/>
      <c r="V1" s="2"/>
      <c r="W1" s="2"/>
      <c r="X1" s="2"/>
      <c r="Y1" s="2"/>
      <c r="Z1" s="2"/>
      <c r="AA1" s="2"/>
      <c r="AB1" s="2"/>
      <c r="AC1" s="2"/>
      <c r="AD1" s="2"/>
    </row>
    <row r="2" spans="2:30" s="1" customFormat="1" ht="76.5" customHeight="1">
      <c r="B2" s="2"/>
      <c r="C2" s="2"/>
      <c r="D2" s="2"/>
      <c r="E2" s="2"/>
      <c r="F2" s="2"/>
      <c r="G2" s="2"/>
      <c r="H2" s="319" t="s">
        <v>148</v>
      </c>
      <c r="I2" s="319"/>
      <c r="J2" s="319"/>
      <c r="K2" s="319"/>
      <c r="L2" s="319"/>
      <c r="M2" s="319"/>
      <c r="N2" s="319"/>
      <c r="O2" s="319"/>
      <c r="P2" s="45"/>
      <c r="Q2" s="33"/>
      <c r="R2" s="33"/>
      <c r="S2" s="33"/>
      <c r="T2" s="33"/>
      <c r="U2" s="33"/>
      <c r="V2" s="33"/>
      <c r="W2" s="33"/>
      <c r="X2" s="33"/>
      <c r="Y2" s="33"/>
      <c r="Z2" s="2"/>
      <c r="AA2" s="2"/>
      <c r="AB2" s="2"/>
      <c r="AC2" s="2"/>
      <c r="AD2" s="2"/>
    </row>
    <row r="3" spans="2:15" ht="18" hidden="1">
      <c r="B3" s="74" t="s">
        <v>103</v>
      </c>
      <c r="C3" s="6"/>
      <c r="D3" s="6"/>
      <c r="E3" s="6"/>
      <c r="F3" s="6"/>
      <c r="G3" s="6"/>
      <c r="H3" s="6"/>
      <c r="I3" s="6"/>
      <c r="J3" s="6"/>
      <c r="K3" s="6"/>
      <c r="L3" s="6"/>
      <c r="M3" s="6"/>
      <c r="N3" s="92"/>
      <c r="O3" s="92"/>
    </row>
    <row r="4" spans="2:15" ht="25.5" customHeight="1">
      <c r="B4" s="12"/>
      <c r="C4" s="320" t="s">
        <v>104</v>
      </c>
      <c r="D4" s="320" t="e">
        <f>ROUNDDOWN(IF(Aprekiniem!$B$23=1,#REF!,IF((VLOOKUP(Tāme!E9,Aprekiniem!$A$4:$C$6,3,FALSE)*#REF!)&gt;#REF!,#REF!,VLOOKUP(Tāme!E9,Aprekiniem!A7:C9,3,FALSE)*#REF!)),2)</f>
        <v>#REF!</v>
      </c>
      <c r="E4" s="73">
        <f>Tāme!I53</f>
        <v>0</v>
      </c>
      <c r="F4" s="13"/>
      <c r="G4" s="14"/>
      <c r="H4" s="15"/>
      <c r="I4" s="13"/>
      <c r="J4" s="321"/>
      <c r="K4" s="321"/>
      <c r="L4" s="13"/>
      <c r="M4" s="13"/>
      <c r="N4" s="91"/>
      <c r="O4" s="91"/>
    </row>
    <row r="5" ht="15" hidden="1"/>
    <row r="6" spans="1:16" s="10" customFormat="1" ht="20.25" customHeight="1">
      <c r="A6" s="11"/>
      <c r="B6" s="6" t="s">
        <v>72</v>
      </c>
      <c r="C6" s="7"/>
      <c r="D6" s="7"/>
      <c r="E6" s="7"/>
      <c r="F6" s="7"/>
      <c r="G6" s="7"/>
      <c r="H6" s="7"/>
      <c r="I6" s="7"/>
      <c r="J6" s="7"/>
      <c r="K6" s="7"/>
      <c r="L6" s="7"/>
      <c r="M6" s="7"/>
      <c r="N6" s="89"/>
      <c r="O6" s="89"/>
      <c r="P6" s="46"/>
    </row>
    <row r="7" spans="2:30" s="1" customFormat="1" ht="42" customHeight="1">
      <c r="B7" s="322" t="s">
        <v>149</v>
      </c>
      <c r="C7" s="322"/>
      <c r="D7" s="322"/>
      <c r="E7" s="322"/>
      <c r="F7" s="322"/>
      <c r="G7" s="322"/>
      <c r="H7" s="322"/>
      <c r="I7" s="322"/>
      <c r="J7" s="322"/>
      <c r="K7" s="322"/>
      <c r="L7" s="322"/>
      <c r="M7" s="322"/>
      <c r="N7" s="322"/>
      <c r="O7" s="322"/>
      <c r="P7" s="45"/>
      <c r="Q7" s="33"/>
      <c r="R7" s="33"/>
      <c r="S7" s="33"/>
      <c r="T7" s="33"/>
      <c r="U7" s="33"/>
      <c r="V7" s="33"/>
      <c r="W7" s="33"/>
      <c r="X7" s="33"/>
      <c r="Y7" s="33"/>
      <c r="Z7" s="2"/>
      <c r="AA7" s="2"/>
      <c r="AB7" s="2"/>
      <c r="AC7" s="2"/>
      <c r="AD7" s="2"/>
    </row>
    <row r="8" spans="2:30" s="1" customFormat="1" ht="22.5" customHeight="1">
      <c r="B8" s="34"/>
      <c r="C8" s="323" t="s">
        <v>92</v>
      </c>
      <c r="D8" s="323"/>
      <c r="E8" s="165">
        <f>IF(E4*30%&gt;1500000,1500000,ROUNDDOWN(E4*30%,2))</f>
        <v>0</v>
      </c>
      <c r="F8" s="35"/>
      <c r="G8" s="36"/>
      <c r="H8" s="37"/>
      <c r="I8" s="37"/>
      <c r="J8" s="37"/>
      <c r="K8" s="37"/>
      <c r="L8" s="37"/>
      <c r="M8" s="38"/>
      <c r="N8" s="324"/>
      <c r="O8" s="324"/>
      <c r="P8" s="47"/>
      <c r="Q8" s="39"/>
      <c r="R8" s="33"/>
      <c r="S8" s="33"/>
      <c r="T8" s="33"/>
      <c r="U8" s="33"/>
      <c r="V8" s="33"/>
      <c r="W8" s="33"/>
      <c r="X8" s="33"/>
      <c r="Y8" s="33"/>
      <c r="Z8" s="2"/>
      <c r="AA8" s="2"/>
      <c r="AB8" s="2"/>
      <c r="AC8" s="2"/>
      <c r="AD8" s="2"/>
    </row>
    <row r="9" spans="2:30" s="1" customFormat="1" ht="22.5" customHeight="1">
      <c r="B9" s="34"/>
      <c r="C9" s="323" t="s">
        <v>93</v>
      </c>
      <c r="D9" s="327"/>
      <c r="E9" s="166">
        <f>E8</f>
        <v>0</v>
      </c>
      <c r="F9" s="40"/>
      <c r="G9" s="108" t="s">
        <v>91</v>
      </c>
      <c r="H9" s="37"/>
      <c r="I9" s="37"/>
      <c r="J9" s="37"/>
      <c r="K9" s="37"/>
      <c r="L9" s="37"/>
      <c r="M9" s="41"/>
      <c r="N9" s="90"/>
      <c r="O9" s="90"/>
      <c r="P9" s="47"/>
      <c r="Q9" s="39"/>
      <c r="R9" s="33"/>
      <c r="S9" s="33"/>
      <c r="T9" s="33"/>
      <c r="U9" s="33"/>
      <c r="V9" s="33"/>
      <c r="W9" s="33"/>
      <c r="X9" s="33"/>
      <c r="Y9" s="33"/>
      <c r="Z9" s="2"/>
      <c r="AA9" s="2"/>
      <c r="AB9" s="2"/>
      <c r="AC9" s="2"/>
      <c r="AD9" s="2"/>
    </row>
    <row r="10" spans="2:30" s="1" customFormat="1" ht="22.5" customHeight="1">
      <c r="B10" s="34"/>
      <c r="C10" s="323" t="s">
        <v>90</v>
      </c>
      <c r="D10" s="323"/>
      <c r="E10" s="42" t="str">
        <f>IF(Aprekiniem!B23=1,"Deminimis atbalsts","VGAR atbalsts")</f>
        <v>Deminimis atbalsts</v>
      </c>
      <c r="F10" s="40"/>
      <c r="G10" s="40"/>
      <c r="H10" s="37"/>
      <c r="I10" s="37"/>
      <c r="J10" s="37"/>
      <c r="K10" s="37"/>
      <c r="L10" s="37"/>
      <c r="M10" s="41"/>
      <c r="N10" s="90"/>
      <c r="O10" s="90"/>
      <c r="P10" s="47"/>
      <c r="Q10" s="39"/>
      <c r="R10" s="33"/>
      <c r="S10" s="33"/>
      <c r="T10" s="33"/>
      <c r="U10" s="33"/>
      <c r="V10" s="33"/>
      <c r="W10" s="33"/>
      <c r="X10" s="33"/>
      <c r="Y10" s="33"/>
      <c r="Z10" s="2"/>
      <c r="AA10" s="2"/>
      <c r="AB10" s="2"/>
      <c r="AC10" s="2"/>
      <c r="AD10" s="2"/>
    </row>
    <row r="12" spans="1:30" s="13" customFormat="1" ht="33.75" customHeight="1">
      <c r="A12" s="1"/>
      <c r="B12" s="328" t="str">
        <f>IF(Aprekiniem!B23=1,"Pieejamais de minimis atbalsta apmērs pieļauj atbalsta piešķiršanu kā de minimis atbalstu, tādēļ šī darba lapa NAV jāaizpilda- pārejiet uz darba lapu Finansējums!","Pieejamais de minimis atbalsta apmērs nepieļauj atbalsta piešķiršanu kā de minimis atbalstu. Atbalsts var tikt piešķirts kā VGAR atbalsts, ja projekts nav uzsākts pirms atbalsta pieteikuma iesniegšanas.")</f>
        <v>Pieejamais de minimis atbalsta apmērs pieļauj atbalsta piešķiršanu kā de minimis atbalstu, tādēļ šī darba lapa NAV jāaizpilda- pārejiet uz darba lapu Finansējums!</v>
      </c>
      <c r="C12" s="328"/>
      <c r="D12" s="328"/>
      <c r="E12" s="328"/>
      <c r="F12" s="328"/>
      <c r="G12" s="328"/>
      <c r="H12" s="328"/>
      <c r="I12" s="328"/>
      <c r="J12" s="328"/>
      <c r="K12" s="328"/>
      <c r="L12" s="328"/>
      <c r="M12" s="328"/>
      <c r="N12" s="328"/>
      <c r="O12" s="328"/>
      <c r="P12" s="47"/>
      <c r="Q12" s="39"/>
      <c r="R12" s="33"/>
      <c r="S12" s="33"/>
      <c r="T12" s="33"/>
      <c r="U12" s="33"/>
      <c r="V12" s="33"/>
      <c r="W12" s="33"/>
      <c r="X12" s="33"/>
      <c r="Y12" s="33"/>
      <c r="Z12" s="2"/>
      <c r="AA12" s="2"/>
      <c r="AB12" s="2"/>
      <c r="AC12" s="2"/>
      <c r="AD12" s="2"/>
    </row>
    <row r="13" spans="1:30" s="13" customFormat="1" ht="35.25" customHeight="1">
      <c r="A13" s="1"/>
      <c r="B13" s="329" t="str">
        <f>IF(Tāme!I50&gt;0,"VGAR atbalsta gadījumā ir noteikta atšķirīga maksimālā atbalsta intensitāte akumulēšanas iekārtām. 
Lūdzam ņemt vērā, ka akumulēšanas iekārtu finansēšanai pieejamais Altum aizdevuma apjoms var tikt samazināts!","")</f>
        <v/>
      </c>
      <c r="C13" s="329"/>
      <c r="D13" s="329"/>
      <c r="E13" s="329"/>
      <c r="F13" s="329"/>
      <c r="G13" s="329"/>
      <c r="H13" s="329"/>
      <c r="I13" s="329"/>
      <c r="J13" s="329"/>
      <c r="K13" s="329"/>
      <c r="L13" s="329"/>
      <c r="M13" s="329"/>
      <c r="N13" s="329"/>
      <c r="O13" s="329"/>
      <c r="P13" s="47"/>
      <c r="Q13" s="39"/>
      <c r="R13" s="33"/>
      <c r="S13" s="33"/>
      <c r="T13" s="33"/>
      <c r="U13" s="33"/>
      <c r="V13" s="33"/>
      <c r="W13" s="33"/>
      <c r="X13" s="33"/>
      <c r="Y13" s="33"/>
      <c r="Z13" s="2"/>
      <c r="AA13" s="2"/>
      <c r="AB13" s="2"/>
      <c r="AC13" s="2"/>
      <c r="AD13" s="2"/>
    </row>
    <row r="14" spans="1:17" ht="17.25" customHeight="1">
      <c r="A14" s="1"/>
      <c r="B14" s="223"/>
      <c r="C14" s="103" t="s">
        <v>146</v>
      </c>
      <c r="D14" s="102"/>
      <c r="E14" s="102"/>
      <c r="F14" s="102"/>
      <c r="G14" s="102"/>
      <c r="H14" s="102"/>
      <c r="I14" s="102"/>
      <c r="J14" s="102"/>
      <c r="K14" s="102"/>
      <c r="L14" s="102"/>
      <c r="M14" s="288"/>
      <c r="N14" s="288"/>
      <c r="O14" s="288"/>
      <c r="P14" s="47"/>
      <c r="Q14" s="39"/>
    </row>
    <row r="15" spans="1:17" s="282" customFormat="1" ht="17.25" customHeight="1">
      <c r="A15" s="279"/>
      <c r="B15" s="283"/>
      <c r="C15" s="284"/>
      <c r="D15" s="285"/>
      <c r="E15" s="285"/>
      <c r="F15" s="285"/>
      <c r="G15" s="285"/>
      <c r="H15" s="285"/>
      <c r="I15" s="285"/>
      <c r="J15" s="285"/>
      <c r="K15" s="285"/>
      <c r="L15" s="285"/>
      <c r="M15" s="276"/>
      <c r="N15" s="276"/>
      <c r="O15" s="276"/>
      <c r="P15" s="280"/>
      <c r="Q15" s="281"/>
    </row>
    <row r="16" spans="1:17" s="282" customFormat="1" ht="17.25" customHeight="1">
      <c r="A16" s="279"/>
      <c r="B16" s="283"/>
      <c r="C16" s="286" t="s">
        <v>157</v>
      </c>
      <c r="D16" s="17"/>
      <c r="E16" s="287">
        <f>Tāme!I29</f>
        <v>0</v>
      </c>
      <c r="F16" s="285"/>
      <c r="G16" s="297" t="s">
        <v>160</v>
      </c>
      <c r="H16" s="294"/>
      <c r="I16" s="285"/>
      <c r="J16" s="285"/>
      <c r="K16" s="285"/>
      <c r="L16" s="285"/>
      <c r="M16" s="276"/>
      <c r="N16" s="276"/>
      <c r="O16" s="276"/>
      <c r="P16" s="280"/>
      <c r="Q16" s="281"/>
    </row>
    <row r="17" spans="1:17" s="282" customFormat="1" ht="17.25" customHeight="1">
      <c r="A17" s="279"/>
      <c r="B17" s="283"/>
      <c r="C17" s="286" t="s">
        <v>158</v>
      </c>
      <c r="D17" s="17"/>
      <c r="E17" s="287">
        <f>ROUNDDOWN(_xlfn.IFERROR(E9/E4*E16,0),2)</f>
        <v>0</v>
      </c>
      <c r="F17" s="285"/>
      <c r="G17" s="296"/>
      <c r="H17" s="285"/>
      <c r="I17" s="285"/>
      <c r="J17" s="285"/>
      <c r="K17" s="285"/>
      <c r="L17" s="285"/>
      <c r="M17" s="276"/>
      <c r="N17" s="276"/>
      <c r="O17" s="276"/>
      <c r="P17" s="280"/>
      <c r="Q17" s="281"/>
    </row>
    <row r="18" spans="1:17" s="282" customFormat="1" ht="17.25" customHeight="1">
      <c r="A18" s="279"/>
      <c r="B18" s="283"/>
      <c r="C18" s="286" t="s">
        <v>159</v>
      </c>
      <c r="D18" s="17"/>
      <c r="E18" s="287">
        <f>Finansējums!J12</f>
        <v>0</v>
      </c>
      <c r="F18" s="285"/>
      <c r="G18" s="297" t="s">
        <v>161</v>
      </c>
      <c r="H18" s="285"/>
      <c r="I18" s="285"/>
      <c r="J18" s="285"/>
      <c r="K18" s="285"/>
      <c r="L18" s="285"/>
      <c r="M18" s="276"/>
      <c r="N18" s="276"/>
      <c r="O18" s="276"/>
      <c r="P18" s="280"/>
      <c r="Q18" s="281"/>
    </row>
    <row r="19" spans="1:17" ht="30" customHeight="1">
      <c r="A19" s="1"/>
      <c r="B19" s="238"/>
      <c r="C19" s="275"/>
      <c r="D19" s="276"/>
      <c r="E19" s="276"/>
      <c r="F19" s="276"/>
      <c r="G19" s="276"/>
      <c r="H19" s="276"/>
      <c r="I19" s="276"/>
      <c r="J19" s="276"/>
      <c r="K19" s="276"/>
      <c r="L19" s="276"/>
      <c r="M19" s="276"/>
      <c r="N19" s="276"/>
      <c r="O19" s="276"/>
      <c r="P19" s="47"/>
      <c r="Q19" s="39"/>
    </row>
    <row r="20" spans="1:17" ht="19.5" customHeight="1">
      <c r="A20" s="1"/>
      <c r="B20" s="223"/>
      <c r="C20" s="103" t="s">
        <v>153</v>
      </c>
      <c r="D20" s="102"/>
      <c r="E20" s="102"/>
      <c r="F20" s="102"/>
      <c r="G20" s="102"/>
      <c r="H20" s="102"/>
      <c r="I20" s="102"/>
      <c r="J20" s="102"/>
      <c r="K20" s="102"/>
      <c r="L20" s="102"/>
      <c r="M20" s="288"/>
      <c r="N20" s="288"/>
      <c r="O20" s="288"/>
      <c r="P20" s="47"/>
      <c r="Q20" s="39"/>
    </row>
    <row r="21" spans="1:17" s="282" customFormat="1" ht="17.25" customHeight="1">
      <c r="A21" s="279"/>
      <c r="B21" s="283"/>
      <c r="C21" s="284"/>
      <c r="D21" s="285"/>
      <c r="E21" s="285"/>
      <c r="F21" s="285"/>
      <c r="G21" s="285"/>
      <c r="H21" s="285"/>
      <c r="I21" s="285"/>
      <c r="J21" s="285"/>
      <c r="K21" s="285"/>
      <c r="L21" s="285"/>
      <c r="M21" s="276"/>
      <c r="N21" s="276"/>
      <c r="O21" s="276"/>
      <c r="P21" s="280"/>
      <c r="Q21" s="281"/>
    </row>
    <row r="22" spans="1:17" s="282" customFormat="1" ht="17.25" customHeight="1">
      <c r="A22" s="279"/>
      <c r="B22" s="283"/>
      <c r="C22" s="286" t="s">
        <v>157</v>
      </c>
      <c r="D22" s="17"/>
      <c r="E22" s="287">
        <f>Tāme!I50</f>
        <v>0</v>
      </c>
      <c r="F22" s="285"/>
      <c r="G22" s="297" t="s">
        <v>160</v>
      </c>
      <c r="H22" s="294"/>
      <c r="I22" s="285"/>
      <c r="J22" s="285"/>
      <c r="K22" s="285"/>
      <c r="L22" s="285"/>
      <c r="M22" s="276"/>
      <c r="N22" s="276"/>
      <c r="O22" s="276"/>
      <c r="P22" s="280"/>
      <c r="Q22" s="281"/>
    </row>
    <row r="23" spans="1:17" s="282" customFormat="1" ht="17.25" customHeight="1">
      <c r="A23" s="279"/>
      <c r="B23" s="283"/>
      <c r="C23" s="286" t="s">
        <v>158</v>
      </c>
      <c r="D23" s="17"/>
      <c r="E23" s="287">
        <f>ROUNDDOWN(_xlfn.IFERROR(E9/E4*E22,0),2)</f>
        <v>0</v>
      </c>
      <c r="F23" s="285"/>
      <c r="G23" s="296"/>
      <c r="H23" s="285"/>
      <c r="I23" s="285"/>
      <c r="J23" s="285"/>
      <c r="K23" s="285"/>
      <c r="L23" s="285"/>
      <c r="M23" s="276"/>
      <c r="N23" s="276"/>
      <c r="O23" s="276"/>
      <c r="P23" s="280"/>
      <c r="Q23" s="281"/>
    </row>
    <row r="24" spans="1:17" s="282" customFormat="1" ht="17.25" customHeight="1">
      <c r="A24" s="279"/>
      <c r="B24" s="283"/>
      <c r="C24" s="286" t="s">
        <v>159</v>
      </c>
      <c r="D24" s="17"/>
      <c r="E24" s="287">
        <f>Finansējums!J28</f>
        <v>0</v>
      </c>
      <c r="F24" s="285"/>
      <c r="G24" s="297" t="s">
        <v>161</v>
      </c>
      <c r="H24" s="285"/>
      <c r="I24" s="285"/>
      <c r="J24" s="285"/>
      <c r="K24" s="285"/>
      <c r="L24" s="285"/>
      <c r="M24" s="276"/>
      <c r="N24" s="276"/>
      <c r="O24" s="276"/>
      <c r="P24" s="280"/>
      <c r="Q24" s="281"/>
    </row>
    <row r="25" spans="2:16" s="277" customFormat="1" ht="16.5" customHeight="1" collapsed="1">
      <c r="B25" s="289"/>
      <c r="C25" s="326"/>
      <c r="D25" s="326"/>
      <c r="E25" s="290"/>
      <c r="F25" s="291"/>
      <c r="G25" s="298"/>
      <c r="H25" s="325"/>
      <c r="I25" s="325"/>
      <c r="J25" s="325"/>
      <c r="K25" s="325"/>
      <c r="L25" s="292"/>
      <c r="M25" s="293"/>
      <c r="N25" s="290"/>
      <c r="O25" s="290"/>
      <c r="P25" s="278"/>
    </row>
    <row r="26" spans="2:16" s="277" customFormat="1" ht="16.5" customHeight="1">
      <c r="B26" s="289"/>
      <c r="C26" s="326"/>
      <c r="D26" s="326"/>
      <c r="E26" s="290"/>
      <c r="F26" s="291"/>
      <c r="G26" s="293"/>
      <c r="H26" s="325"/>
      <c r="I26" s="325"/>
      <c r="J26" s="325"/>
      <c r="K26" s="325"/>
      <c r="L26" s="292"/>
      <c r="M26" s="293"/>
      <c r="N26" s="290"/>
      <c r="O26" s="290"/>
      <c r="P26" s="278"/>
    </row>
    <row r="27" spans="1:30" s="48" customFormat="1" ht="15">
      <c r="A27"/>
      <c r="B27"/>
      <c r="C27"/>
      <c r="D27"/>
      <c r="E27"/>
      <c r="F27"/>
      <c r="G27"/>
      <c r="H27"/>
      <c r="I27"/>
      <c r="J27"/>
      <c r="K27"/>
      <c r="L27"/>
      <c r="M27"/>
      <c r="N27" s="26"/>
      <c r="O27" s="26"/>
      <c r="Q27"/>
      <c r="R27"/>
      <c r="S27"/>
      <c r="T27"/>
      <c r="U27"/>
      <c r="V27"/>
      <c r="W27"/>
      <c r="X27"/>
      <c r="Y27"/>
      <c r="Z27"/>
      <c r="AA27"/>
      <c r="AB27"/>
      <c r="AC27"/>
      <c r="AD27"/>
    </row>
    <row r="28" spans="1:30" s="48" customFormat="1" ht="15">
      <c r="A28"/>
      <c r="B28" t="str">
        <f>Tāme!B70</f>
        <v>6.versija</v>
      </c>
      <c r="C28"/>
      <c r="D28"/>
      <c r="E28"/>
      <c r="F28"/>
      <c r="G28"/>
      <c r="H28"/>
      <c r="I28"/>
      <c r="J28"/>
      <c r="K28"/>
      <c r="L28"/>
      <c r="M28"/>
      <c r="N28" s="26"/>
      <c r="O28" s="26"/>
      <c r="Q28"/>
      <c r="R28"/>
      <c r="S28"/>
      <c r="T28"/>
      <c r="U28"/>
      <c r="V28"/>
      <c r="W28"/>
      <c r="X28"/>
      <c r="Y28"/>
      <c r="Z28"/>
      <c r="AA28"/>
      <c r="AB28"/>
      <c r="AC28"/>
      <c r="AD28"/>
    </row>
    <row r="29" spans="1:30" s="48" customFormat="1" ht="15">
      <c r="A29"/>
      <c r="B29"/>
      <c r="C29"/>
      <c r="D29"/>
      <c r="E29"/>
      <c r="F29"/>
      <c r="G29"/>
      <c r="H29"/>
      <c r="I29"/>
      <c r="J29"/>
      <c r="K29"/>
      <c r="L29"/>
      <c r="M29"/>
      <c r="N29" s="26"/>
      <c r="O29" s="26"/>
      <c r="Q29"/>
      <c r="R29"/>
      <c r="S29"/>
      <c r="T29"/>
      <c r="U29"/>
      <c r="V29"/>
      <c r="W29"/>
      <c r="X29"/>
      <c r="Y29"/>
      <c r="Z29"/>
      <c r="AA29"/>
      <c r="AB29"/>
      <c r="AC29"/>
      <c r="AD29"/>
    </row>
    <row r="30" spans="1:30" s="48" customFormat="1" ht="15">
      <c r="A30"/>
      <c r="B30"/>
      <c r="C30"/>
      <c r="D30"/>
      <c r="E30"/>
      <c r="F30"/>
      <c r="G30"/>
      <c r="H30"/>
      <c r="I30"/>
      <c r="J30"/>
      <c r="K30"/>
      <c r="L30"/>
      <c r="M30"/>
      <c r="N30" s="26"/>
      <c r="O30" s="26"/>
      <c r="Q30"/>
      <c r="R30"/>
      <c r="S30"/>
      <c r="T30"/>
      <c r="U30"/>
      <c r="V30"/>
      <c r="W30"/>
      <c r="X30"/>
      <c r="Y30"/>
      <c r="Z30"/>
      <c r="AA30"/>
      <c r="AB30"/>
      <c r="AC30"/>
      <c r="AD30"/>
    </row>
    <row r="31" spans="1:30" s="48" customFormat="1" ht="15">
      <c r="A31"/>
      <c r="B31"/>
      <c r="C31"/>
      <c r="D31"/>
      <c r="E31"/>
      <c r="F31"/>
      <c r="G31"/>
      <c r="H31"/>
      <c r="I31"/>
      <c r="J31"/>
      <c r="K31"/>
      <c r="L31"/>
      <c r="M31"/>
      <c r="N31" s="26"/>
      <c r="O31" s="26"/>
      <c r="Q31"/>
      <c r="R31"/>
      <c r="S31"/>
      <c r="T31"/>
      <c r="U31"/>
      <c r="V31"/>
      <c r="W31"/>
      <c r="X31"/>
      <c r="Y31"/>
      <c r="Z31"/>
      <c r="AA31"/>
      <c r="AB31"/>
      <c r="AC31"/>
      <c r="AD31"/>
    </row>
    <row r="32" spans="1:30" s="48" customFormat="1" ht="15">
      <c r="A32"/>
      <c r="B32"/>
      <c r="C32"/>
      <c r="D32"/>
      <c r="E32"/>
      <c r="F32"/>
      <c r="G32"/>
      <c r="H32"/>
      <c r="I32"/>
      <c r="J32"/>
      <c r="K32"/>
      <c r="L32"/>
      <c r="M32"/>
      <c r="N32" s="26"/>
      <c r="O32" s="26"/>
      <c r="Q32"/>
      <c r="R32"/>
      <c r="S32"/>
      <c r="T32"/>
      <c r="U32"/>
      <c r="V32"/>
      <c r="W32"/>
      <c r="X32"/>
      <c r="Y32"/>
      <c r="Z32"/>
      <c r="AA32"/>
      <c r="AB32"/>
      <c r="AC32"/>
      <c r="AD32"/>
    </row>
    <row r="33" spans="1:30" s="48" customFormat="1" ht="15">
      <c r="A33"/>
      <c r="B33"/>
      <c r="C33"/>
      <c r="D33"/>
      <c r="E33"/>
      <c r="F33"/>
      <c r="G33"/>
      <c r="H33"/>
      <c r="I33"/>
      <c r="J33"/>
      <c r="K33"/>
      <c r="L33"/>
      <c r="M33"/>
      <c r="N33" s="26"/>
      <c r="O33" s="26"/>
      <c r="Q33"/>
      <c r="R33"/>
      <c r="S33"/>
      <c r="T33"/>
      <c r="U33"/>
      <c r="V33"/>
      <c r="W33"/>
      <c r="X33"/>
      <c r="Y33"/>
      <c r="Z33"/>
      <c r="AA33"/>
      <c r="AB33"/>
      <c r="AC33"/>
      <c r="AD33"/>
    </row>
    <row r="34" spans="1:30" s="48" customFormat="1" ht="15">
      <c r="A34"/>
      <c r="B34"/>
      <c r="C34"/>
      <c r="D34"/>
      <c r="E34"/>
      <c r="F34"/>
      <c r="G34"/>
      <c r="H34"/>
      <c r="I34"/>
      <c r="J34"/>
      <c r="K34"/>
      <c r="L34"/>
      <c r="M34"/>
      <c r="N34" s="26"/>
      <c r="O34" s="26"/>
      <c r="Q34"/>
      <c r="R34"/>
      <c r="S34"/>
      <c r="T34"/>
      <c r="U34"/>
      <c r="V34"/>
      <c r="W34"/>
      <c r="X34"/>
      <c r="Y34"/>
      <c r="Z34"/>
      <c r="AA34"/>
      <c r="AB34"/>
      <c r="AC34"/>
      <c r="AD34"/>
    </row>
    <row r="35" spans="1:30" s="48" customFormat="1" ht="15">
      <c r="A35"/>
      <c r="B35"/>
      <c r="C35"/>
      <c r="D35"/>
      <c r="E35"/>
      <c r="F35"/>
      <c r="G35"/>
      <c r="H35"/>
      <c r="I35"/>
      <c r="J35"/>
      <c r="K35"/>
      <c r="L35"/>
      <c r="M35"/>
      <c r="N35" s="26"/>
      <c r="O35" s="26"/>
      <c r="Q35"/>
      <c r="R35"/>
      <c r="S35"/>
      <c r="T35"/>
      <c r="U35"/>
      <c r="V35"/>
      <c r="W35"/>
      <c r="X35"/>
      <c r="Y35"/>
      <c r="Z35"/>
      <c r="AA35"/>
      <c r="AB35"/>
      <c r="AC35"/>
      <c r="AD35"/>
    </row>
    <row r="36" spans="1:30" s="48" customFormat="1" ht="15">
      <c r="A36"/>
      <c r="B36"/>
      <c r="C36"/>
      <c r="D36"/>
      <c r="E36"/>
      <c r="F36"/>
      <c r="G36"/>
      <c r="H36"/>
      <c r="I36"/>
      <c r="J36"/>
      <c r="K36"/>
      <c r="L36"/>
      <c r="M36"/>
      <c r="N36" s="26"/>
      <c r="O36" s="26"/>
      <c r="Q36"/>
      <c r="R36"/>
      <c r="S36"/>
      <c r="T36"/>
      <c r="U36"/>
      <c r="V36"/>
      <c r="W36"/>
      <c r="X36"/>
      <c r="Y36"/>
      <c r="Z36"/>
      <c r="AA36"/>
      <c r="AB36"/>
      <c r="AC36"/>
      <c r="AD36"/>
    </row>
    <row r="37" spans="1:30" s="48" customFormat="1" ht="15">
      <c r="A37"/>
      <c r="B37"/>
      <c r="C37"/>
      <c r="D37"/>
      <c r="E37"/>
      <c r="F37"/>
      <c r="G37"/>
      <c r="H37"/>
      <c r="I37"/>
      <c r="J37"/>
      <c r="K37"/>
      <c r="L37"/>
      <c r="M37"/>
      <c r="N37" s="26"/>
      <c r="O37" s="26"/>
      <c r="Q37"/>
      <c r="R37"/>
      <c r="S37"/>
      <c r="T37"/>
      <c r="U37"/>
      <c r="V37"/>
      <c r="W37"/>
      <c r="X37"/>
      <c r="Y37"/>
      <c r="Z37"/>
      <c r="AA37"/>
      <c r="AB37"/>
      <c r="AC37"/>
      <c r="AD37"/>
    </row>
    <row r="38" spans="1:30" s="48" customFormat="1" ht="15">
      <c r="A38"/>
      <c r="B38"/>
      <c r="C38"/>
      <c r="D38"/>
      <c r="E38"/>
      <c r="F38"/>
      <c r="G38"/>
      <c r="H38"/>
      <c r="I38"/>
      <c r="J38"/>
      <c r="K38"/>
      <c r="L38"/>
      <c r="M38"/>
      <c r="N38" s="26"/>
      <c r="O38" s="26"/>
      <c r="Q38"/>
      <c r="R38"/>
      <c r="S38"/>
      <c r="T38"/>
      <c r="U38"/>
      <c r="V38"/>
      <c r="W38"/>
      <c r="X38"/>
      <c r="Y38"/>
      <c r="Z38"/>
      <c r="AA38"/>
      <c r="AB38"/>
      <c r="AC38"/>
      <c r="AD38"/>
    </row>
    <row r="39" spans="1:30" s="48" customFormat="1" ht="15">
      <c r="A39"/>
      <c r="B39"/>
      <c r="C39"/>
      <c r="D39"/>
      <c r="E39"/>
      <c r="F39"/>
      <c r="G39"/>
      <c r="H39"/>
      <c r="I39"/>
      <c r="J39"/>
      <c r="K39"/>
      <c r="L39"/>
      <c r="M39"/>
      <c r="N39" s="26"/>
      <c r="O39" s="26"/>
      <c r="Q39"/>
      <c r="R39"/>
      <c r="S39"/>
      <c r="T39"/>
      <c r="U39"/>
      <c r="V39"/>
      <c r="W39"/>
      <c r="X39"/>
      <c r="Y39"/>
      <c r="Z39"/>
      <c r="AA39"/>
      <c r="AB39"/>
      <c r="AC39"/>
      <c r="AD39"/>
    </row>
    <row r="40" spans="1:30" s="48" customFormat="1" ht="15">
      <c r="A40"/>
      <c r="B40"/>
      <c r="C40"/>
      <c r="D40"/>
      <c r="E40"/>
      <c r="F40"/>
      <c r="G40"/>
      <c r="H40"/>
      <c r="I40"/>
      <c r="J40"/>
      <c r="K40"/>
      <c r="L40"/>
      <c r="M40"/>
      <c r="N40" s="26"/>
      <c r="O40" s="26"/>
      <c r="Q40"/>
      <c r="R40"/>
      <c r="S40"/>
      <c r="T40"/>
      <c r="U40"/>
      <c r="V40"/>
      <c r="W40"/>
      <c r="X40"/>
      <c r="Y40"/>
      <c r="Z40"/>
      <c r="AA40"/>
      <c r="AB40"/>
      <c r="AC40"/>
      <c r="AD40"/>
    </row>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algorithmName="SHA-512" hashValue="gzmYYkrapzf6qJb7ml42ZOjciTtC32mr87pFHhjYEWmq58VNX9gRtHwH6OlU2JXpGHyFfnQlM28C4bhQILKuZA==" saltValue="+DgDgbOzO0wSTMS662wgBQ==" spinCount="100000" sheet="1" formatCells="0" formatColumns="0" formatRows="0"/>
  <mergeCells count="14">
    <mergeCell ref="H26:K26"/>
    <mergeCell ref="C26:D26"/>
    <mergeCell ref="C9:D9"/>
    <mergeCell ref="C10:D10"/>
    <mergeCell ref="B12:O12"/>
    <mergeCell ref="B13:O13"/>
    <mergeCell ref="C25:D25"/>
    <mergeCell ref="H25:K25"/>
    <mergeCell ref="H2:O2"/>
    <mergeCell ref="C4:D4"/>
    <mergeCell ref="J4:K4"/>
    <mergeCell ref="B7:O7"/>
    <mergeCell ref="C8:D8"/>
    <mergeCell ref="N8:O8"/>
  </mergeCells>
  <conditionalFormatting sqref="B12:B13">
    <cfRule type="containsText" priority="58" dxfId="35" operator="containsText" text="NAV jāaizpilda">
      <formula>NOT(ISERROR(SEARCH("NAV jāaizpilda",B12)))</formula>
    </cfRule>
  </conditionalFormatting>
  <conditionalFormatting sqref="L25:L26">
    <cfRule type="expression" priority="34" dxfId="33">
      <formula>OR($G25="B",$G25="O")</formula>
    </cfRule>
  </conditionalFormatting>
  <conditionalFormatting sqref="M25:M26">
    <cfRule type="expression" priority="26" dxfId="33">
      <formula>OR($G25="A",$G25="C",$G25="O")</formula>
    </cfRule>
  </conditionalFormatting>
  <conditionalFormatting sqref="B4 F4:O4 B25:F26 B14:O15 B16:C18 E16:F18 H22:O24 E22:F24 B19:O21 H16:O18 B22:C24">
    <cfRule type="expression" priority="52" dxfId="44">
      <formula>AND(Aprekiniem!$B$23=1,Tāme!$I$50&gt;0)</formula>
    </cfRule>
  </conditionalFormatting>
  <conditionalFormatting sqref="B25:F26">
    <cfRule type="expression" priority="59" dxfId="45">
      <formula>AND(Aprekiniem!$B$23=1,Tāme!$I$50&gt;0)</formula>
    </cfRule>
  </conditionalFormatting>
  <conditionalFormatting sqref="B20 B25:B26">
    <cfRule type="expression" priority="60" dxfId="44">
      <formula>AND(Aprekiniem!$B$23=1,Tāme!$I$50&gt;0)</formula>
    </cfRule>
  </conditionalFormatting>
  <conditionalFormatting sqref="B25:B26">
    <cfRule type="expression" priority="57" dxfId="45">
      <formula>AND(Aprekiniem!$B$23=1,Tāme!$I$50&gt;0)</formula>
    </cfRule>
  </conditionalFormatting>
  <conditionalFormatting sqref="N25:O26 B25:E26">
    <cfRule type="expression" priority="56" dxfId="46">
      <formula>AND(Aprekiniem!$B$23=1,Tāme!$I$50&gt;0)</formula>
    </cfRule>
  </conditionalFormatting>
  <conditionalFormatting sqref="B13:O15 B16:C18 B26:O26 E16:F18 E22:F24 B19:O21 B25:F25 H22:O25 H16:O18 B22:C24">
    <cfRule type="expression" priority="18" dxfId="47">
      <formula>Aprekiniem!$B$23=1</formula>
    </cfRule>
  </conditionalFormatting>
  <conditionalFormatting sqref="N25:O26">
    <cfRule type="expression" priority="23" dxfId="44">
      <formula>Aprekiniem!$B$23=1</formula>
    </cfRule>
  </conditionalFormatting>
  <conditionalFormatting sqref="N25:O26">
    <cfRule type="expression" priority="22" dxfId="45">
      <formula>Aprekiniem!$B$23=1</formula>
    </cfRule>
  </conditionalFormatting>
  <conditionalFormatting sqref="N25:O26">
    <cfRule type="expression" priority="21" dxfId="46">
      <formula>Aprekiniem!$B$23=1</formula>
    </cfRule>
  </conditionalFormatting>
  <conditionalFormatting sqref="G16">
    <cfRule type="expression" priority="14" dxfId="44">
      <formula>AND(Aprekiniem!$B$23=1,Tāme!$I$50&gt;0)</formula>
    </cfRule>
  </conditionalFormatting>
  <conditionalFormatting sqref="G16">
    <cfRule type="expression" priority="13" dxfId="47">
      <formula>Aprekiniem!$B$23=1</formula>
    </cfRule>
  </conditionalFormatting>
  <conditionalFormatting sqref="G18">
    <cfRule type="expression" priority="6" dxfId="44">
      <formula>AND(Aprekiniem!$B$23=1,Tāme!$I$50&gt;0)</formula>
    </cfRule>
  </conditionalFormatting>
  <conditionalFormatting sqref="G18">
    <cfRule type="expression" priority="5" dxfId="47">
      <formula>Aprekiniem!$B$23=1</formula>
    </cfRule>
  </conditionalFormatting>
  <conditionalFormatting sqref="G22">
    <cfRule type="expression" priority="4" dxfId="44">
      <formula>AND(Aprekiniem!$B$23=1,Tāme!$I$50&gt;0)</formula>
    </cfRule>
  </conditionalFormatting>
  <conditionalFormatting sqref="G22">
    <cfRule type="expression" priority="3" dxfId="47">
      <formula>Aprekiniem!$B$23=1</formula>
    </cfRule>
  </conditionalFormatting>
  <conditionalFormatting sqref="G24">
    <cfRule type="expression" priority="2" dxfId="44">
      <formula>AND(Aprekiniem!$B$23=1,Tāme!$I$50&gt;0)</formula>
    </cfRule>
  </conditionalFormatting>
  <conditionalFormatting sqref="G24">
    <cfRule type="expression" priority="1" dxfId="47">
      <formula>Aprekiniem!$B$23=1</formula>
    </cfRule>
  </conditionalFormatting>
  <dataValidations count="1">
    <dataValidation type="list" allowBlank="1" showInputMessage="1" showErrorMessage="1" sqref="G25:G26">
      <formula1>"A,B,C,O"</formula1>
    </dataValidation>
  </dataValidations>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expression" priority="52">
            <xm:f>AND(Aprekiniem!$B$23=1,Tāme!$I$50&gt;0)</xm:f>
            <x14:dxf>
              <font>
                <color theme="0" tint="-0.149959996342659"/>
              </font>
              <border/>
            </x14:dxf>
          </x14:cfRule>
          <xm:sqref>B4 F4:O4 B25:F26 B14:O15 B16:C18 E16:F18 H22:O24 E22:F24 B19:O21 H16:O18 B22:C24</xm:sqref>
        </x14:conditionalFormatting>
        <x14:conditionalFormatting xmlns:xm="http://schemas.microsoft.com/office/excel/2006/main">
          <x14:cfRule type="expression" priority="59">
            <xm:f>AND(Aprekiniem!$B$23=1,Tāme!$I$50&gt;0)</xm:f>
            <x14:dxf>
              <font>
                <color theme="0" tint="-0.149959996342659"/>
              </font>
              <fill>
                <patternFill>
                  <bgColor theme="0" tint="-0.04997999966144562"/>
                </patternFill>
              </fill>
              <border/>
            </x14:dxf>
          </x14:cfRule>
          <xm:sqref>B25:F26</xm:sqref>
        </x14:conditionalFormatting>
        <x14:conditionalFormatting xmlns:xm="http://schemas.microsoft.com/office/excel/2006/main">
          <x14:cfRule type="expression" priority="60">
            <xm:f>AND(Aprekiniem!$B$23=1,Tāme!$I$50&gt;0)</xm:f>
            <x14:dxf>
              <font>
                <color theme="0" tint="-0.149959996342659"/>
              </font>
            </x14:dxf>
          </x14:cfRule>
          <xm:sqref>B20 B25:B26</xm:sqref>
        </x14:conditionalFormatting>
        <x14:conditionalFormatting xmlns:xm="http://schemas.microsoft.com/office/excel/2006/main">
          <x14:cfRule type="expression" priority="57">
            <xm:f>AND(Aprekiniem!$B$23=1,Tāme!$I$50&gt;0)</xm:f>
            <x14:dxf>
              <font>
                <color theme="0" tint="-0.149959996342659"/>
              </font>
              <fill>
                <patternFill>
                  <bgColor theme="0" tint="-0.04997999966144562"/>
                </patternFill>
              </fill>
            </x14:dxf>
          </x14:cfRule>
          <xm:sqref>B25:B26</xm:sqref>
        </x14:conditionalFormatting>
        <x14:conditionalFormatting xmlns:xm="http://schemas.microsoft.com/office/excel/2006/main">
          <x14:cfRule type="expression" priority="56">
            <xm:f>AND(Aprekiniem!$B$23=1,Tāme!$I$50&gt;0)</xm:f>
            <x14:dxf>
              <font>
                <color theme="0" tint="-0.149959996342659"/>
              </font>
              <border>
                <left style="hair">
                  <color theme="0" tint="-0.149959996342659"/>
                </left>
                <right style="hair">
                  <color theme="0" tint="-0.149959996342659"/>
                </right>
                <top style="hair">
                  <color theme="0" tint="-0.149959996342659"/>
                </top>
                <bottom style="hair">
                  <color theme="0" tint="-0.149959996342659"/>
                </bottom>
                <vertical/>
                <horizontal/>
              </border>
            </x14:dxf>
          </x14:cfRule>
          <xm:sqref>N25:O26 B25:E26</xm:sqref>
        </x14:conditionalFormatting>
        <x14:conditionalFormatting xmlns:xm="http://schemas.microsoft.com/office/excel/2006/main">
          <x14:cfRule type="expression" priority="18">
            <xm:f>Aprekiniem!$B$23=1</xm:f>
            <x14:dxf>
              <font>
                <color theme="0" tint="-0.149959996342659"/>
              </font>
              <fill>
                <patternFill>
                  <bgColor theme="0" tint="-0.04997999966144562"/>
                </patternFill>
              </fill>
              <border>
                <left style="hair">
                  <color theme="2"/>
                </left>
                <right style="hair">
                  <color theme="2"/>
                </right>
                <top style="hair">
                  <color theme="2"/>
                </top>
                <bottom style="hair">
                  <color theme="2"/>
                </bottom>
              </border>
            </x14:dxf>
          </x14:cfRule>
          <xm:sqref>B13:O15 B16:C18 B26:O26 E16:F18 E22:F24 B19:O21 B25:F25 H22:O25 H16:O18 B22:C24</xm:sqref>
        </x14:conditionalFormatting>
        <x14:conditionalFormatting xmlns:xm="http://schemas.microsoft.com/office/excel/2006/main">
          <x14:cfRule type="expression" priority="23">
            <xm:f>Aprekiniem!$B$23=1</xm:f>
            <x14:dxf>
              <font>
                <color theme="0" tint="-0.149959996342659"/>
              </font>
            </x14:dxf>
          </x14:cfRule>
          <xm:sqref>N25:O26</xm:sqref>
        </x14:conditionalFormatting>
        <x14:conditionalFormatting xmlns:xm="http://schemas.microsoft.com/office/excel/2006/main">
          <x14:cfRule type="expression" priority="22">
            <xm:f>Aprekiniem!$B$23=1</xm:f>
            <x14:dxf>
              <font>
                <color theme="0" tint="-0.149959996342659"/>
              </font>
              <fill>
                <patternFill>
                  <bgColor theme="0" tint="-0.04997999966144562"/>
                </patternFill>
              </fill>
            </x14:dxf>
          </x14:cfRule>
          <xm:sqref>N25:O26</xm:sqref>
        </x14:conditionalFormatting>
        <x14:conditionalFormatting xmlns:xm="http://schemas.microsoft.com/office/excel/2006/main">
          <x14:cfRule type="expression" priority="21">
            <xm:f>Aprekiniem!$B$23=1</xm:f>
            <x14:dxf>
              <font>
                <color theme="0" tint="-0.149959996342659"/>
              </font>
              <border>
                <left style="hair">
                  <color theme="0" tint="-0.149959996342659"/>
                </left>
                <right style="hair">
                  <color theme="0" tint="-0.149959996342659"/>
                </right>
                <top style="hair">
                  <color theme="0" tint="-0.149959996342659"/>
                </top>
                <bottom style="hair">
                  <color theme="0" tint="-0.149959996342659"/>
                </bottom>
                <vertical/>
                <horizontal/>
              </border>
            </x14:dxf>
          </x14:cfRule>
          <xm:sqref>N25:O26</xm:sqref>
        </x14:conditionalFormatting>
        <x14:conditionalFormatting xmlns:xm="http://schemas.microsoft.com/office/excel/2006/main">
          <x14:cfRule type="expression" priority="14">
            <xm:f>AND(Aprekiniem!$B$23=1,Tāme!$I$50&gt;0)</xm:f>
            <x14:dxf>
              <font>
                <color theme="0" tint="-0.149959996342659"/>
              </font>
            </x14:dxf>
          </x14:cfRule>
          <xm:sqref>G16</xm:sqref>
        </x14:conditionalFormatting>
        <x14:conditionalFormatting xmlns:xm="http://schemas.microsoft.com/office/excel/2006/main">
          <x14:cfRule type="expression" priority="13">
            <xm:f>Aprekiniem!$B$23=1</xm:f>
            <x14:dxf>
              <font>
                <color theme="0" tint="-0.149959996342659"/>
              </font>
              <fill>
                <patternFill>
                  <bgColor theme="0" tint="-0.04997999966144562"/>
                </patternFill>
              </fill>
              <border>
                <left style="hair">
                  <color theme="2"/>
                </left>
                <right style="hair">
                  <color theme="2"/>
                </right>
                <top style="hair">
                  <color theme="2"/>
                </top>
                <bottom style="hair">
                  <color theme="2"/>
                </bottom>
              </border>
            </x14:dxf>
          </x14:cfRule>
          <xm:sqref>G16</xm:sqref>
        </x14:conditionalFormatting>
        <x14:conditionalFormatting xmlns:xm="http://schemas.microsoft.com/office/excel/2006/main">
          <x14:cfRule type="expression" priority="6">
            <xm:f>AND(Aprekiniem!$B$23=1,Tāme!$I$50&gt;0)</xm:f>
            <x14:dxf>
              <font>
                <color theme="0" tint="-0.149959996342659"/>
              </font>
            </x14:dxf>
          </x14:cfRule>
          <xm:sqref>G18</xm:sqref>
        </x14:conditionalFormatting>
        <x14:conditionalFormatting xmlns:xm="http://schemas.microsoft.com/office/excel/2006/main">
          <x14:cfRule type="expression" priority="5">
            <xm:f>Aprekiniem!$B$23=1</xm:f>
            <x14:dxf>
              <font>
                <color theme="0" tint="-0.149959996342659"/>
              </font>
              <fill>
                <patternFill>
                  <bgColor theme="0" tint="-0.04997999966144562"/>
                </patternFill>
              </fill>
              <border>
                <left style="hair">
                  <color theme="2"/>
                </left>
                <right style="hair">
                  <color theme="2"/>
                </right>
                <top style="hair">
                  <color theme="2"/>
                </top>
                <bottom style="hair">
                  <color theme="2"/>
                </bottom>
              </border>
            </x14:dxf>
          </x14:cfRule>
          <xm:sqref>G18</xm:sqref>
        </x14:conditionalFormatting>
        <x14:conditionalFormatting xmlns:xm="http://schemas.microsoft.com/office/excel/2006/main">
          <x14:cfRule type="expression" priority="4">
            <xm:f>AND(Aprekiniem!$B$23=1,Tāme!$I$50&gt;0)</xm:f>
            <x14:dxf>
              <font>
                <color theme="0" tint="-0.149959996342659"/>
              </font>
            </x14:dxf>
          </x14:cfRule>
          <xm:sqref>G22</xm:sqref>
        </x14:conditionalFormatting>
        <x14:conditionalFormatting xmlns:xm="http://schemas.microsoft.com/office/excel/2006/main">
          <x14:cfRule type="expression" priority="3">
            <xm:f>Aprekiniem!$B$23=1</xm:f>
            <x14:dxf>
              <font>
                <color theme="0" tint="-0.149959996342659"/>
              </font>
              <fill>
                <patternFill>
                  <bgColor theme="0" tint="-0.04997999966144562"/>
                </patternFill>
              </fill>
              <border>
                <left style="hair">
                  <color theme="2"/>
                </left>
                <right style="hair">
                  <color theme="2"/>
                </right>
                <top style="hair">
                  <color theme="2"/>
                </top>
                <bottom style="hair">
                  <color theme="2"/>
                </bottom>
              </border>
            </x14:dxf>
          </x14:cfRule>
          <xm:sqref>G22</xm:sqref>
        </x14:conditionalFormatting>
        <x14:conditionalFormatting xmlns:xm="http://schemas.microsoft.com/office/excel/2006/main">
          <x14:cfRule type="expression" priority="2">
            <xm:f>AND(Aprekiniem!$B$23=1,Tāme!$I$50&gt;0)</xm:f>
            <x14:dxf>
              <font>
                <color theme="0" tint="-0.149959996342659"/>
              </font>
            </x14:dxf>
          </x14:cfRule>
          <xm:sqref>G24</xm:sqref>
        </x14:conditionalFormatting>
        <x14:conditionalFormatting xmlns:xm="http://schemas.microsoft.com/office/excel/2006/main">
          <x14:cfRule type="expression" priority="1">
            <xm:f>Aprekiniem!$B$23=1</xm:f>
            <x14:dxf>
              <font>
                <color theme="0" tint="-0.149959996342659"/>
              </font>
              <fill>
                <patternFill>
                  <bgColor theme="0" tint="-0.04997999966144562"/>
                </patternFill>
              </fill>
              <border>
                <left style="hair">
                  <color theme="2"/>
                </left>
                <right style="hair">
                  <color theme="2"/>
                </right>
                <top style="hair">
                  <color theme="2"/>
                </top>
                <bottom style="hair">
                  <color theme="2"/>
                </bottom>
              </border>
            </x14:dxf>
          </x14:cfRule>
          <xm:sqref>G24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23716-4BFF-444A-9694-7E71EF7978E1}">
  <sheetPr>
    <tabColor theme="8" tint="0.7999799847602844"/>
    <outlinePr summaryBelow="0" summaryRight="0"/>
    <pageSetUpPr fitToPage="1"/>
  </sheetPr>
  <dimension ref="A1:U75"/>
  <sheetViews>
    <sheetView showGridLines="0" workbookViewId="0" topLeftCell="A1">
      <selection activeCell="B9" sqref="B9:C10"/>
    </sheetView>
  </sheetViews>
  <sheetFormatPr defaultColWidth="0" defaultRowHeight="16.5" customHeight="1" zeroHeight="1" outlineLevelRow="1"/>
  <cols>
    <col min="1" max="1" width="3.421875" style="1" customWidth="1"/>
    <col min="2" max="2" width="4.57421875" style="1" customWidth="1"/>
    <col min="3" max="3" width="78.140625" style="1" customWidth="1"/>
    <col min="4" max="4" width="16.140625" style="1" customWidth="1"/>
    <col min="5" max="5" width="1.421875" style="1" customWidth="1"/>
    <col min="6" max="6" width="14.8515625" style="1" customWidth="1"/>
    <col min="7" max="10" width="14.00390625" style="1" customWidth="1"/>
    <col min="11" max="11" width="14.00390625" style="70" customWidth="1"/>
    <col min="12" max="12" width="1.421875" style="1" customWidth="1"/>
    <col min="13" max="13" width="14.00390625" style="1" customWidth="1"/>
    <col min="14" max="15" width="14.00390625" style="1" hidden="1" customWidth="1"/>
    <col min="16" max="19" width="14.00390625" style="1" customWidth="1"/>
    <col min="20" max="20" width="2.8515625" style="1" customWidth="1"/>
    <col min="21" max="21" width="3.421875" style="1" customWidth="1"/>
    <col min="22" max="16384" width="9.140625" style="1" hidden="1" customWidth="1"/>
  </cols>
  <sheetData>
    <row r="1" spans="1:21" ht="16.5">
      <c r="A1" s="2"/>
      <c r="B1" s="2"/>
      <c r="C1" s="2"/>
      <c r="D1" s="2"/>
      <c r="E1" s="2"/>
      <c r="F1" s="2"/>
      <c r="G1" s="2"/>
      <c r="H1" s="2"/>
      <c r="I1" s="2"/>
      <c r="J1" s="2"/>
      <c r="K1" s="49"/>
      <c r="L1" s="2"/>
      <c r="M1" s="2"/>
      <c r="N1" s="2"/>
      <c r="O1" s="2"/>
      <c r="P1" s="2"/>
      <c r="Q1" s="2"/>
      <c r="R1" s="2"/>
      <c r="S1" s="2"/>
      <c r="T1" s="2"/>
      <c r="U1" s="2"/>
    </row>
    <row r="2" spans="1:21" ht="71.25" customHeight="1">
      <c r="A2" s="2"/>
      <c r="B2" s="2"/>
      <c r="C2" s="2"/>
      <c r="D2" s="2"/>
      <c r="E2" s="2"/>
      <c r="F2" s="2"/>
      <c r="G2" s="2"/>
      <c r="H2" s="356" t="s">
        <v>43</v>
      </c>
      <c r="I2" s="356"/>
      <c r="J2" s="356"/>
      <c r="K2" s="356"/>
      <c r="L2" s="356"/>
      <c r="M2" s="356"/>
      <c r="N2" s="356"/>
      <c r="O2" s="356"/>
      <c r="P2" s="356"/>
      <c r="Q2" s="356"/>
      <c r="R2" s="356"/>
      <c r="S2" s="356"/>
      <c r="T2" s="356"/>
      <c r="U2" s="2"/>
    </row>
    <row r="3" spans="1:21" ht="20.25" customHeight="1">
      <c r="A3" s="2"/>
      <c r="B3" s="2"/>
      <c r="C3" s="50"/>
      <c r="D3" s="2"/>
      <c r="E3" s="2"/>
      <c r="F3" s="2"/>
      <c r="G3" s="2"/>
      <c r="H3" s="51"/>
      <c r="I3" s="51"/>
      <c r="J3" s="51"/>
      <c r="K3" s="51"/>
      <c r="L3" s="51"/>
      <c r="M3" s="51"/>
      <c r="N3" s="94"/>
      <c r="O3" s="94"/>
      <c r="P3" s="51"/>
      <c r="Q3" s="51"/>
      <c r="R3" s="51"/>
      <c r="S3" s="51"/>
      <c r="T3" s="51"/>
      <c r="U3" s="2"/>
    </row>
    <row r="4" spans="1:20" s="10" customFormat="1" ht="20.25" customHeight="1">
      <c r="A4" s="11"/>
      <c r="B4" s="6" t="s">
        <v>49</v>
      </c>
      <c r="C4" s="6"/>
      <c r="D4" s="7"/>
      <c r="E4" s="7"/>
      <c r="F4" s="7"/>
      <c r="G4" s="7"/>
      <c r="H4" s="7"/>
      <c r="I4" s="7"/>
      <c r="J4" s="7"/>
      <c r="K4" s="7"/>
      <c r="L4" s="7"/>
      <c r="M4" s="7"/>
      <c r="N4" s="7"/>
      <c r="O4" s="7"/>
      <c r="P4" s="7"/>
      <c r="Q4" s="7"/>
      <c r="R4" s="7"/>
      <c r="S4" s="7"/>
      <c r="T4" s="7"/>
    </row>
    <row r="5" spans="1:21" s="10" customFormat="1" ht="29.25" customHeight="1">
      <c r="A5" s="11"/>
      <c r="B5" s="355" t="s">
        <v>99</v>
      </c>
      <c r="C5" s="355"/>
      <c r="D5" s="355"/>
      <c r="E5" s="355"/>
      <c r="F5" s="355"/>
      <c r="G5" s="355"/>
      <c r="H5" s="355"/>
      <c r="I5" s="355"/>
      <c r="J5" s="355"/>
      <c r="K5" s="355"/>
      <c r="L5" s="355"/>
      <c r="M5" s="355"/>
      <c r="N5" s="355"/>
      <c r="O5" s="355"/>
      <c r="P5" s="355"/>
      <c r="Q5" s="355"/>
      <c r="R5" s="355"/>
      <c r="S5" s="355"/>
      <c r="T5" s="355"/>
      <c r="U5" s="11"/>
    </row>
    <row r="6" spans="1:21" s="10" customFormat="1" ht="16.5" customHeight="1">
      <c r="A6" s="11"/>
      <c r="B6" s="11"/>
      <c r="C6" s="52"/>
      <c r="D6" s="50"/>
      <c r="E6" s="50"/>
      <c r="F6" s="50"/>
      <c r="G6" s="50"/>
      <c r="H6" s="50"/>
      <c r="I6" s="50"/>
      <c r="J6" s="50"/>
      <c r="K6" s="50"/>
      <c r="L6" s="50"/>
      <c r="M6" s="50"/>
      <c r="N6" s="50"/>
      <c r="O6" s="50"/>
      <c r="P6" s="50"/>
      <c r="Q6" s="50"/>
      <c r="R6" s="50"/>
      <c r="S6" s="50"/>
      <c r="T6" s="53"/>
      <c r="U6" s="11"/>
    </row>
    <row r="7" spans="1:21" s="10" customFormat="1" ht="9" customHeight="1">
      <c r="A7" s="11"/>
      <c r="B7" s="11"/>
      <c r="C7" s="54"/>
      <c r="D7" s="50"/>
      <c r="E7" s="50"/>
      <c r="F7" s="50"/>
      <c r="G7" s="50"/>
      <c r="H7" s="50"/>
      <c r="I7" s="50"/>
      <c r="J7" s="50"/>
      <c r="K7" s="50"/>
      <c r="L7" s="50"/>
      <c r="M7" s="50"/>
      <c r="N7" s="50"/>
      <c r="O7" s="50"/>
      <c r="P7" s="50"/>
      <c r="Q7" s="50"/>
      <c r="R7" s="50"/>
      <c r="S7" s="50"/>
      <c r="T7" s="53"/>
      <c r="U7" s="11"/>
    </row>
    <row r="8" spans="1:21" s="10" customFormat="1" ht="16.5" customHeight="1">
      <c r="A8" s="11"/>
      <c r="B8" s="358" t="s">
        <v>94</v>
      </c>
      <c r="C8" s="358"/>
      <c r="D8" s="358"/>
      <c r="E8" s="358"/>
      <c r="F8" s="358"/>
      <c r="G8" s="358"/>
      <c r="H8" s="358"/>
      <c r="I8" s="358"/>
      <c r="J8" s="358"/>
      <c r="K8" s="358"/>
      <c r="L8" s="358"/>
      <c r="M8" s="358"/>
      <c r="N8" s="358"/>
      <c r="O8" s="358"/>
      <c r="P8" s="358"/>
      <c r="Q8" s="358"/>
      <c r="R8" s="358"/>
      <c r="S8" s="358"/>
      <c r="T8" s="358"/>
      <c r="U8" s="11"/>
    </row>
    <row r="9" spans="1:21" ht="53.25" customHeight="1">
      <c r="A9" s="2"/>
      <c r="B9" s="354" t="s">
        <v>33</v>
      </c>
      <c r="C9" s="354"/>
      <c r="D9" s="353" t="s">
        <v>70</v>
      </c>
      <c r="E9" s="220"/>
      <c r="F9" s="353" t="s">
        <v>68</v>
      </c>
      <c r="G9" s="357" t="s">
        <v>114</v>
      </c>
      <c r="H9" s="357"/>
      <c r="I9" s="357"/>
      <c r="J9" s="357"/>
      <c r="K9" s="221"/>
      <c r="L9" s="222"/>
      <c r="M9" s="353" t="s">
        <v>69</v>
      </c>
      <c r="N9" s="357" t="s">
        <v>111</v>
      </c>
      <c r="O9" s="357"/>
      <c r="P9" s="357" t="s">
        <v>115</v>
      </c>
      <c r="Q9" s="357"/>
      <c r="R9" s="357"/>
      <c r="S9" s="223"/>
      <c r="T9" s="222"/>
      <c r="U9" s="2"/>
    </row>
    <row r="10" spans="1:21" ht="78.75">
      <c r="A10" s="2"/>
      <c r="B10" s="354"/>
      <c r="C10" s="354"/>
      <c r="D10" s="354"/>
      <c r="E10" s="224"/>
      <c r="F10" s="353"/>
      <c r="G10" s="225" t="s">
        <v>44</v>
      </c>
      <c r="H10" s="225" t="s">
        <v>45</v>
      </c>
      <c r="I10" s="225" t="s">
        <v>46</v>
      </c>
      <c r="J10" s="225" t="s">
        <v>42</v>
      </c>
      <c r="K10" s="226" t="s">
        <v>36</v>
      </c>
      <c r="L10" s="222"/>
      <c r="M10" s="353"/>
      <c r="N10" s="225" t="s">
        <v>10</v>
      </c>
      <c r="O10" s="225" t="s">
        <v>67</v>
      </c>
      <c r="P10" s="225" t="s">
        <v>44</v>
      </c>
      <c r="Q10" s="225" t="s">
        <v>45</v>
      </c>
      <c r="R10" s="225" t="s">
        <v>46</v>
      </c>
      <c r="S10" s="227" t="s">
        <v>36</v>
      </c>
      <c r="T10" s="222"/>
      <c r="U10" s="2"/>
    </row>
    <row r="11" spans="1:21" s="43" customFormat="1" ht="15" customHeight="1">
      <c r="A11" s="2"/>
      <c r="B11" s="228"/>
      <c r="C11" s="228"/>
      <c r="D11" s="229"/>
      <c r="E11" s="224"/>
      <c r="F11" s="348" t="str">
        <f>IF(K44&gt;0,"Lūdzu norādiet kā tiks finansētas attiecināmās izmaksas!","")</f>
        <v/>
      </c>
      <c r="G11" s="348"/>
      <c r="H11" s="348"/>
      <c r="I11" s="348"/>
      <c r="J11" s="348"/>
      <c r="K11" s="348"/>
      <c r="L11" s="222"/>
      <c r="M11" s="348" t="str">
        <f>IF(S44&gt;0,"Lūdzu norādiet kā tiks finansētas neattiecināmās izmaksas!","")</f>
        <v/>
      </c>
      <c r="N11" s="348"/>
      <c r="O11" s="348"/>
      <c r="P11" s="348"/>
      <c r="Q11" s="348"/>
      <c r="R11" s="348"/>
      <c r="S11" s="348"/>
      <c r="T11" s="222"/>
      <c r="U11" s="2"/>
    </row>
    <row r="12" spans="1:21" ht="28.5" customHeight="1">
      <c r="A12" s="2"/>
      <c r="B12" s="349" t="str">
        <f>Tāme!C10</f>
        <v>I. ATJAUNOJAMO ENERGORESURSU TEHNOLOĢIJU IEVIEŠANA - RAŽOŠANAS IEKĀRTAS</v>
      </c>
      <c r="C12" s="350"/>
      <c r="D12" s="230">
        <f>SUM(D13:D27)</f>
        <v>0</v>
      </c>
      <c r="E12" s="224"/>
      <c r="F12" s="230">
        <f aca="true" t="shared" si="0" ref="F12:J12">SUM(F13:F27)</f>
        <v>0</v>
      </c>
      <c r="G12" s="230">
        <f t="shared" si="0"/>
        <v>0</v>
      </c>
      <c r="H12" s="230">
        <f t="shared" si="0"/>
        <v>0</v>
      </c>
      <c r="I12" s="230">
        <f t="shared" si="0"/>
        <v>0</v>
      </c>
      <c r="J12" s="230">
        <f t="shared" si="0"/>
        <v>0</v>
      </c>
      <c r="K12" s="230">
        <f>SUM(K13:K27)</f>
        <v>0</v>
      </c>
      <c r="L12" s="222"/>
      <c r="M12" s="230">
        <f>SUM(M13:M27)</f>
        <v>0</v>
      </c>
      <c r="N12" s="230">
        <f aca="true" t="shared" si="1" ref="N12:Q12">SUM(N13:N27)</f>
        <v>0</v>
      </c>
      <c r="O12" s="230">
        <f t="shared" si="1"/>
        <v>0</v>
      </c>
      <c r="P12" s="230">
        <f t="shared" si="1"/>
        <v>0</v>
      </c>
      <c r="Q12" s="230">
        <f t="shared" si="1"/>
        <v>0</v>
      </c>
      <c r="R12" s="230">
        <f aca="true" t="shared" si="2" ref="R12">SUM(R13:R27)</f>
        <v>0</v>
      </c>
      <c r="S12" s="230">
        <f>SUM(S13:S27)</f>
        <v>0</v>
      </c>
      <c r="T12" s="222"/>
      <c r="U12" s="2"/>
    </row>
    <row r="13" spans="1:21" ht="14.25" customHeight="1">
      <c r="A13" s="2"/>
      <c r="B13" s="231" t="str">
        <f>IF(Tāme!B14="","",Tāme!B14)</f>
        <v/>
      </c>
      <c r="C13" s="231" t="str">
        <f>IF(Tāme!D14="","",Tāme!D14)</f>
        <v/>
      </c>
      <c r="D13" s="232" t="str">
        <f>Tāme!L14</f>
        <v/>
      </c>
      <c r="E13" s="224"/>
      <c r="F13" s="233" t="str">
        <f>Tāme!I14</f>
        <v/>
      </c>
      <c r="G13" s="147"/>
      <c r="H13" s="147"/>
      <c r="I13" s="148"/>
      <c r="J13" s="148"/>
      <c r="K13" s="234">
        <f>IF(F13="",0,F13-SUM(G13:J13))</f>
        <v>0</v>
      </c>
      <c r="L13" s="222"/>
      <c r="M13" s="235" t="str">
        <f>Tāme!K14</f>
        <v/>
      </c>
      <c r="N13" s="235" t="str">
        <f>Tāme!K14</f>
        <v/>
      </c>
      <c r="O13" s="235">
        <v>0</v>
      </c>
      <c r="P13" s="147"/>
      <c r="Q13" s="147"/>
      <c r="R13" s="148"/>
      <c r="S13" s="236">
        <f>IF(M13="",0,M13-SUM(P13:R13))</f>
        <v>0</v>
      </c>
      <c r="T13" s="222"/>
      <c r="U13" s="2"/>
    </row>
    <row r="14" spans="1:21" ht="16.5">
      <c r="A14" s="2"/>
      <c r="B14" s="231" t="str">
        <f>IF(Tāme!B15="","",Tāme!B15)</f>
        <v/>
      </c>
      <c r="C14" s="231" t="str">
        <f>IF(Tāme!D15="","",Tāme!D15)</f>
        <v/>
      </c>
      <c r="D14" s="232" t="str">
        <f>Tāme!L15</f>
        <v/>
      </c>
      <c r="E14" s="224"/>
      <c r="F14" s="233" t="str">
        <f>Tāme!I15</f>
        <v/>
      </c>
      <c r="G14" s="147"/>
      <c r="H14" s="147"/>
      <c r="I14" s="148"/>
      <c r="J14" s="148"/>
      <c r="K14" s="234">
        <f aca="true" t="shared" si="3" ref="K14:K27">IF(F14="",0,F14-SUM(G14:J14))</f>
        <v>0</v>
      </c>
      <c r="L14" s="222"/>
      <c r="M14" s="235" t="str">
        <f>Tāme!K15</f>
        <v/>
      </c>
      <c r="N14" s="235" t="str">
        <f>Tāme!K15</f>
        <v/>
      </c>
      <c r="O14" s="235">
        <v>0</v>
      </c>
      <c r="P14" s="147"/>
      <c r="Q14" s="147"/>
      <c r="R14" s="148"/>
      <c r="S14" s="236">
        <f aca="true" t="shared" si="4" ref="S14:S27">IF(M14="",0,M14-SUM(P14:R14))</f>
        <v>0</v>
      </c>
      <c r="T14" s="222"/>
      <c r="U14" s="2"/>
    </row>
    <row r="15" spans="1:21" ht="16.5" outlineLevel="1">
      <c r="A15" s="2"/>
      <c r="B15" s="231" t="str">
        <f>IF(Tāme!B16="","",Tāme!B16)</f>
        <v/>
      </c>
      <c r="C15" s="231" t="str">
        <f>IF(Tāme!D16="","",Tāme!D16)</f>
        <v/>
      </c>
      <c r="D15" s="232" t="str">
        <f>Tāme!L16</f>
        <v/>
      </c>
      <c r="E15" s="224"/>
      <c r="F15" s="233" t="str">
        <f>Tāme!I16</f>
        <v/>
      </c>
      <c r="G15" s="147"/>
      <c r="H15" s="147"/>
      <c r="I15" s="148"/>
      <c r="J15" s="148"/>
      <c r="K15" s="234">
        <f t="shared" si="3"/>
        <v>0</v>
      </c>
      <c r="L15" s="222"/>
      <c r="M15" s="235" t="str">
        <f>Tāme!K16</f>
        <v/>
      </c>
      <c r="N15" s="235" t="str">
        <f>Tāme!K16</f>
        <v/>
      </c>
      <c r="O15" s="235">
        <v>0</v>
      </c>
      <c r="P15" s="147"/>
      <c r="Q15" s="147"/>
      <c r="R15" s="148"/>
      <c r="S15" s="236">
        <f t="shared" si="4"/>
        <v>0</v>
      </c>
      <c r="T15" s="222"/>
      <c r="U15" s="2"/>
    </row>
    <row r="16" spans="1:21" ht="16.5" outlineLevel="1">
      <c r="A16" s="2"/>
      <c r="B16" s="231" t="str">
        <f>IF(Tāme!B17="","",Tāme!B17)</f>
        <v/>
      </c>
      <c r="C16" s="231" t="str">
        <f>IF(Tāme!D17="","",Tāme!D17)</f>
        <v/>
      </c>
      <c r="D16" s="232" t="str">
        <f>Tāme!L17</f>
        <v/>
      </c>
      <c r="E16" s="224"/>
      <c r="F16" s="233" t="str">
        <f>Tāme!I17</f>
        <v/>
      </c>
      <c r="G16" s="147"/>
      <c r="H16" s="147"/>
      <c r="I16" s="148"/>
      <c r="J16" s="148"/>
      <c r="K16" s="234">
        <f t="shared" si="3"/>
        <v>0</v>
      </c>
      <c r="L16" s="222"/>
      <c r="M16" s="235" t="str">
        <f>Tāme!K17</f>
        <v/>
      </c>
      <c r="N16" s="235" t="str">
        <f>Tāme!K17</f>
        <v/>
      </c>
      <c r="O16" s="235">
        <v>0</v>
      </c>
      <c r="P16" s="147"/>
      <c r="Q16" s="147"/>
      <c r="R16" s="148"/>
      <c r="S16" s="236">
        <f t="shared" si="4"/>
        <v>0</v>
      </c>
      <c r="T16" s="222"/>
      <c r="U16" s="2"/>
    </row>
    <row r="17" spans="1:21" ht="16.5" outlineLevel="1">
      <c r="A17" s="2"/>
      <c r="B17" s="231" t="str">
        <f>IF(Tāme!B18="","",Tāme!B18)</f>
        <v/>
      </c>
      <c r="C17" s="231" t="str">
        <f>IF(Tāme!D18="","",Tāme!D18)</f>
        <v/>
      </c>
      <c r="D17" s="232" t="str">
        <f>Tāme!L18</f>
        <v/>
      </c>
      <c r="E17" s="224"/>
      <c r="F17" s="233" t="str">
        <f>Tāme!I18</f>
        <v/>
      </c>
      <c r="G17" s="147"/>
      <c r="H17" s="147"/>
      <c r="I17" s="148"/>
      <c r="J17" s="148"/>
      <c r="K17" s="234">
        <f t="shared" si="3"/>
        <v>0</v>
      </c>
      <c r="L17" s="222"/>
      <c r="M17" s="235" t="str">
        <f>Tāme!K18</f>
        <v/>
      </c>
      <c r="N17" s="235" t="str">
        <f>Tāme!K18</f>
        <v/>
      </c>
      <c r="O17" s="235">
        <v>0</v>
      </c>
      <c r="P17" s="147"/>
      <c r="Q17" s="147"/>
      <c r="R17" s="148"/>
      <c r="S17" s="236">
        <f t="shared" si="4"/>
        <v>0</v>
      </c>
      <c r="T17" s="222"/>
      <c r="U17" s="2"/>
    </row>
    <row r="18" spans="1:21" ht="16.5" outlineLevel="1">
      <c r="A18" s="2"/>
      <c r="B18" s="231" t="str">
        <f>IF(Tāme!B19="","",Tāme!B19)</f>
        <v/>
      </c>
      <c r="C18" s="231" t="str">
        <f>IF(Tāme!D19="","",Tāme!D19)</f>
        <v/>
      </c>
      <c r="D18" s="232" t="str">
        <f>Tāme!L19</f>
        <v/>
      </c>
      <c r="E18" s="224"/>
      <c r="F18" s="233" t="str">
        <f>Tāme!I19</f>
        <v/>
      </c>
      <c r="G18" s="147"/>
      <c r="H18" s="147"/>
      <c r="I18" s="148"/>
      <c r="J18" s="148"/>
      <c r="K18" s="234">
        <f t="shared" si="3"/>
        <v>0</v>
      </c>
      <c r="L18" s="222"/>
      <c r="M18" s="235" t="str">
        <f>Tāme!K19</f>
        <v/>
      </c>
      <c r="N18" s="235" t="str">
        <f>Tāme!K19</f>
        <v/>
      </c>
      <c r="O18" s="235">
        <v>0</v>
      </c>
      <c r="P18" s="147"/>
      <c r="Q18" s="147"/>
      <c r="R18" s="148"/>
      <c r="S18" s="236">
        <f t="shared" si="4"/>
        <v>0</v>
      </c>
      <c r="T18" s="222"/>
      <c r="U18" s="2"/>
    </row>
    <row r="19" spans="1:21" ht="16.5" outlineLevel="1">
      <c r="A19" s="2"/>
      <c r="B19" s="231" t="str">
        <f>IF(Tāme!B20="","",Tāme!B20)</f>
        <v/>
      </c>
      <c r="C19" s="231" t="str">
        <f>IF(Tāme!D20="","",Tāme!D20)</f>
        <v/>
      </c>
      <c r="D19" s="232" t="str">
        <f>Tāme!L20</f>
        <v/>
      </c>
      <c r="E19" s="224"/>
      <c r="F19" s="233" t="str">
        <f>Tāme!I20</f>
        <v/>
      </c>
      <c r="G19" s="147"/>
      <c r="H19" s="147"/>
      <c r="I19" s="148"/>
      <c r="J19" s="148"/>
      <c r="K19" s="234">
        <f t="shared" si="3"/>
        <v>0</v>
      </c>
      <c r="L19" s="222"/>
      <c r="M19" s="235" t="str">
        <f>Tāme!K20</f>
        <v/>
      </c>
      <c r="N19" s="235" t="str">
        <f>Tāme!K20</f>
        <v/>
      </c>
      <c r="O19" s="235">
        <v>0</v>
      </c>
      <c r="P19" s="147"/>
      <c r="Q19" s="147"/>
      <c r="R19" s="148"/>
      <c r="S19" s="236">
        <f t="shared" si="4"/>
        <v>0</v>
      </c>
      <c r="T19" s="222"/>
      <c r="U19" s="2"/>
    </row>
    <row r="20" spans="1:21" ht="16.5" outlineLevel="1">
      <c r="A20" s="2"/>
      <c r="B20" s="231" t="str">
        <f>IF(Tāme!B21="","",Tāme!B21)</f>
        <v/>
      </c>
      <c r="C20" s="231" t="str">
        <f>IF(Tāme!D21="","",Tāme!D21)</f>
        <v/>
      </c>
      <c r="D20" s="232" t="str">
        <f>Tāme!L21</f>
        <v/>
      </c>
      <c r="E20" s="224"/>
      <c r="F20" s="233" t="str">
        <f>Tāme!I21</f>
        <v/>
      </c>
      <c r="G20" s="147"/>
      <c r="H20" s="147"/>
      <c r="I20" s="148"/>
      <c r="J20" s="148"/>
      <c r="K20" s="234">
        <f t="shared" si="3"/>
        <v>0</v>
      </c>
      <c r="L20" s="222"/>
      <c r="M20" s="235" t="str">
        <f>Tāme!K21</f>
        <v/>
      </c>
      <c r="N20" s="235" t="str">
        <f>Tāme!K21</f>
        <v/>
      </c>
      <c r="O20" s="235">
        <v>0</v>
      </c>
      <c r="P20" s="147"/>
      <c r="Q20" s="147"/>
      <c r="R20" s="148"/>
      <c r="S20" s="236">
        <f t="shared" si="4"/>
        <v>0</v>
      </c>
      <c r="T20" s="222"/>
      <c r="U20" s="2"/>
    </row>
    <row r="21" spans="1:21" ht="16.5" outlineLevel="1">
      <c r="A21" s="2"/>
      <c r="B21" s="231" t="str">
        <f>IF(Tāme!B22="","",Tāme!B22)</f>
        <v/>
      </c>
      <c r="C21" s="231" t="str">
        <f>IF(Tāme!D22="","",Tāme!D22)</f>
        <v/>
      </c>
      <c r="D21" s="232" t="str">
        <f>Tāme!L22</f>
        <v/>
      </c>
      <c r="E21" s="224"/>
      <c r="F21" s="233" t="str">
        <f>Tāme!I22</f>
        <v/>
      </c>
      <c r="G21" s="147"/>
      <c r="H21" s="147"/>
      <c r="I21" s="148"/>
      <c r="J21" s="148"/>
      <c r="K21" s="234">
        <f t="shared" si="3"/>
        <v>0</v>
      </c>
      <c r="L21" s="222"/>
      <c r="M21" s="235" t="str">
        <f>Tāme!K22</f>
        <v/>
      </c>
      <c r="N21" s="235" t="str">
        <f>Tāme!K22</f>
        <v/>
      </c>
      <c r="O21" s="235">
        <v>0</v>
      </c>
      <c r="P21" s="147"/>
      <c r="Q21" s="147"/>
      <c r="R21" s="148"/>
      <c r="S21" s="236">
        <f t="shared" si="4"/>
        <v>0</v>
      </c>
      <c r="T21" s="222"/>
      <c r="U21" s="2"/>
    </row>
    <row r="22" spans="1:21" ht="16.5" outlineLevel="1">
      <c r="A22" s="2"/>
      <c r="B22" s="231" t="str">
        <f>IF(Tāme!B23="","",Tāme!B23)</f>
        <v/>
      </c>
      <c r="C22" s="231" t="str">
        <f>IF(Tāme!D23="","",Tāme!D23)</f>
        <v/>
      </c>
      <c r="D22" s="232" t="str">
        <f>Tāme!L23</f>
        <v/>
      </c>
      <c r="E22" s="224"/>
      <c r="F22" s="233" t="str">
        <f>Tāme!I23</f>
        <v/>
      </c>
      <c r="G22" s="147"/>
      <c r="H22" s="147"/>
      <c r="I22" s="148"/>
      <c r="J22" s="148"/>
      <c r="K22" s="234">
        <f t="shared" si="3"/>
        <v>0</v>
      </c>
      <c r="L22" s="222"/>
      <c r="M22" s="235" t="str">
        <f>Tāme!K23</f>
        <v/>
      </c>
      <c r="N22" s="235" t="str">
        <f>Tāme!K23</f>
        <v/>
      </c>
      <c r="O22" s="235">
        <v>0</v>
      </c>
      <c r="P22" s="147"/>
      <c r="Q22" s="147"/>
      <c r="R22" s="148"/>
      <c r="S22" s="236">
        <f t="shared" si="4"/>
        <v>0</v>
      </c>
      <c r="T22" s="222"/>
      <c r="U22" s="2"/>
    </row>
    <row r="23" spans="1:21" ht="16.5" outlineLevel="1">
      <c r="A23" s="2"/>
      <c r="B23" s="231" t="str">
        <f>IF(Tāme!B24="","",Tāme!B24)</f>
        <v/>
      </c>
      <c r="C23" s="231" t="str">
        <f>IF(Tāme!D24="","",Tāme!D24)</f>
        <v/>
      </c>
      <c r="D23" s="232" t="str">
        <f>Tāme!L24</f>
        <v/>
      </c>
      <c r="E23" s="224"/>
      <c r="F23" s="233" t="str">
        <f>Tāme!I24</f>
        <v/>
      </c>
      <c r="G23" s="147"/>
      <c r="H23" s="147"/>
      <c r="I23" s="148"/>
      <c r="J23" s="148"/>
      <c r="K23" s="234">
        <f t="shared" si="3"/>
        <v>0</v>
      </c>
      <c r="L23" s="222"/>
      <c r="M23" s="235" t="str">
        <f>Tāme!K24</f>
        <v/>
      </c>
      <c r="N23" s="235" t="str">
        <f>Tāme!K24</f>
        <v/>
      </c>
      <c r="O23" s="235">
        <v>0</v>
      </c>
      <c r="P23" s="147"/>
      <c r="Q23" s="147"/>
      <c r="R23" s="148"/>
      <c r="S23" s="236">
        <f t="shared" si="4"/>
        <v>0</v>
      </c>
      <c r="T23" s="222"/>
      <c r="U23" s="2"/>
    </row>
    <row r="24" spans="1:21" ht="16.5" outlineLevel="1">
      <c r="A24" s="2"/>
      <c r="B24" s="231" t="str">
        <f>IF(Tāme!B25="","",Tāme!B25)</f>
        <v/>
      </c>
      <c r="C24" s="231" t="str">
        <f>IF(Tāme!D25="","",Tāme!D25)</f>
        <v/>
      </c>
      <c r="D24" s="232" t="str">
        <f>Tāme!L25</f>
        <v/>
      </c>
      <c r="E24" s="224"/>
      <c r="F24" s="233" t="str">
        <f>Tāme!I25</f>
        <v/>
      </c>
      <c r="G24" s="147"/>
      <c r="H24" s="147"/>
      <c r="I24" s="148"/>
      <c r="J24" s="148"/>
      <c r="K24" s="234">
        <f t="shared" si="3"/>
        <v>0</v>
      </c>
      <c r="L24" s="222"/>
      <c r="M24" s="235" t="str">
        <f>Tāme!K25</f>
        <v/>
      </c>
      <c r="N24" s="235" t="str">
        <f>Tāme!K25</f>
        <v/>
      </c>
      <c r="O24" s="235">
        <v>0</v>
      </c>
      <c r="P24" s="147"/>
      <c r="Q24" s="147"/>
      <c r="R24" s="148"/>
      <c r="S24" s="236">
        <f t="shared" si="4"/>
        <v>0</v>
      </c>
      <c r="T24" s="222"/>
      <c r="U24" s="2"/>
    </row>
    <row r="25" spans="1:21" ht="16.5" outlineLevel="1">
      <c r="A25" s="2"/>
      <c r="B25" s="231" t="str">
        <f>IF(Tāme!B26="","",Tāme!B26)</f>
        <v/>
      </c>
      <c r="C25" s="231" t="str">
        <f>IF(Tāme!D26="","",Tāme!D26)</f>
        <v/>
      </c>
      <c r="D25" s="232" t="str">
        <f>Tāme!L26</f>
        <v/>
      </c>
      <c r="E25" s="224"/>
      <c r="F25" s="233" t="str">
        <f>Tāme!I26</f>
        <v/>
      </c>
      <c r="G25" s="147"/>
      <c r="H25" s="147"/>
      <c r="I25" s="148"/>
      <c r="J25" s="148"/>
      <c r="K25" s="234">
        <f t="shared" si="3"/>
        <v>0</v>
      </c>
      <c r="L25" s="222"/>
      <c r="M25" s="235" t="str">
        <f>Tāme!K26</f>
        <v/>
      </c>
      <c r="N25" s="235" t="str">
        <f>Tāme!K26</f>
        <v/>
      </c>
      <c r="O25" s="235">
        <v>0</v>
      </c>
      <c r="P25" s="147"/>
      <c r="Q25" s="147"/>
      <c r="R25" s="148"/>
      <c r="S25" s="236">
        <f t="shared" si="4"/>
        <v>0</v>
      </c>
      <c r="T25" s="222"/>
      <c r="U25" s="2"/>
    </row>
    <row r="26" spans="1:21" ht="16.5" outlineLevel="1">
      <c r="A26" s="2"/>
      <c r="B26" s="231" t="str">
        <f>IF(Tāme!B27="","",Tāme!B27)</f>
        <v/>
      </c>
      <c r="C26" s="231" t="str">
        <f>IF(Tāme!D27="","",Tāme!D27)</f>
        <v/>
      </c>
      <c r="D26" s="232" t="str">
        <f>Tāme!L27</f>
        <v/>
      </c>
      <c r="E26" s="224"/>
      <c r="F26" s="233" t="str">
        <f>Tāme!I27</f>
        <v/>
      </c>
      <c r="G26" s="147"/>
      <c r="H26" s="147"/>
      <c r="I26" s="148"/>
      <c r="J26" s="148"/>
      <c r="K26" s="234">
        <f t="shared" si="3"/>
        <v>0</v>
      </c>
      <c r="L26" s="222"/>
      <c r="M26" s="235" t="str">
        <f>Tāme!K27</f>
        <v/>
      </c>
      <c r="N26" s="235" t="str">
        <f>Tāme!K27</f>
        <v/>
      </c>
      <c r="O26" s="235">
        <v>0</v>
      </c>
      <c r="P26" s="147"/>
      <c r="Q26" s="147"/>
      <c r="R26" s="148"/>
      <c r="S26" s="236">
        <f t="shared" si="4"/>
        <v>0</v>
      </c>
      <c r="T26" s="222"/>
      <c r="U26" s="2"/>
    </row>
    <row r="27" spans="1:21" ht="16.5" outlineLevel="1">
      <c r="A27" s="2"/>
      <c r="B27" s="231" t="str">
        <f>IF(Tāme!B28="","",Tāme!B28)</f>
        <v/>
      </c>
      <c r="C27" s="231" t="str">
        <f>IF(Tāme!D28="","",Tāme!D28)</f>
        <v/>
      </c>
      <c r="D27" s="232" t="str">
        <f>Tāme!L28</f>
        <v/>
      </c>
      <c r="E27" s="224"/>
      <c r="F27" s="233" t="str">
        <f>Tāme!I28</f>
        <v/>
      </c>
      <c r="G27" s="147"/>
      <c r="H27" s="147"/>
      <c r="I27" s="148"/>
      <c r="J27" s="148"/>
      <c r="K27" s="234">
        <f t="shared" si="3"/>
        <v>0</v>
      </c>
      <c r="L27" s="222"/>
      <c r="M27" s="235" t="str">
        <f>Tāme!K28</f>
        <v/>
      </c>
      <c r="N27" s="235" t="str">
        <f>Tāme!K28</f>
        <v/>
      </c>
      <c r="O27" s="235">
        <v>0</v>
      </c>
      <c r="P27" s="147"/>
      <c r="Q27" s="147"/>
      <c r="R27" s="148"/>
      <c r="S27" s="236">
        <f t="shared" si="4"/>
        <v>0</v>
      </c>
      <c r="T27" s="222"/>
      <c r="U27" s="2"/>
    </row>
    <row r="28" spans="1:21" ht="40.5" customHeight="1">
      <c r="A28" s="2"/>
      <c r="B28" s="351" t="str">
        <f>Tāme!C31</f>
        <v>II. ATJAUNOJAMO ENERGORESURSU TEHNOLOĢIJU IEVIEŠANA - AKUMULĒŠANAS IEKĀRTAS</v>
      </c>
      <c r="C28" s="352"/>
      <c r="D28" s="230">
        <f>SUM(D29:D43)</f>
        <v>0</v>
      </c>
      <c r="E28" s="224"/>
      <c r="F28" s="230">
        <f aca="true" t="shared" si="5" ref="F28:S28">SUM(F29:F43)</f>
        <v>0</v>
      </c>
      <c r="G28" s="230">
        <f t="shared" si="5"/>
        <v>0</v>
      </c>
      <c r="H28" s="230">
        <f t="shared" si="5"/>
        <v>0</v>
      </c>
      <c r="I28" s="230">
        <f t="shared" si="5"/>
        <v>0</v>
      </c>
      <c r="J28" s="230">
        <f t="shared" si="5"/>
        <v>0</v>
      </c>
      <c r="K28" s="230">
        <f>SUM(K29:K43)</f>
        <v>0</v>
      </c>
      <c r="L28" s="222"/>
      <c r="M28" s="230">
        <f>SUM(M29:M43)</f>
        <v>0</v>
      </c>
      <c r="N28" s="230"/>
      <c r="O28" s="230"/>
      <c r="P28" s="230">
        <f t="shared" si="5"/>
        <v>0</v>
      </c>
      <c r="Q28" s="230">
        <f t="shared" si="5"/>
        <v>0</v>
      </c>
      <c r="R28" s="230">
        <f t="shared" si="5"/>
        <v>0</v>
      </c>
      <c r="S28" s="230">
        <f t="shared" si="5"/>
        <v>0</v>
      </c>
      <c r="T28" s="222"/>
      <c r="U28" s="2"/>
    </row>
    <row r="29" spans="1:21" ht="16.5">
      <c r="A29" s="2"/>
      <c r="B29" s="231" t="str">
        <f>IF(Tāme!B35="","",Tāme!B35)</f>
        <v/>
      </c>
      <c r="C29" s="231" t="str">
        <f>IF(Tāme!D35="","",Tāme!D35)</f>
        <v/>
      </c>
      <c r="D29" s="232" t="str">
        <f>Tāme!I35</f>
        <v/>
      </c>
      <c r="E29" s="224"/>
      <c r="F29" s="233" t="str">
        <f>Tāme!I35</f>
        <v/>
      </c>
      <c r="G29" s="147"/>
      <c r="H29" s="147"/>
      <c r="I29" s="148"/>
      <c r="J29" s="148"/>
      <c r="K29" s="234">
        <f>IF(F29="",0,F29-SUM(G29:J29))</f>
        <v>0</v>
      </c>
      <c r="L29" s="222"/>
      <c r="M29" s="235" t="str">
        <f>Tāme!K35</f>
        <v/>
      </c>
      <c r="N29" s="235" t="str">
        <f>Tāme!K35</f>
        <v/>
      </c>
      <c r="O29" s="233" t="str">
        <f>IF(Aprekiniem!$B$23=1,"",'Atbalsta noteikšana no 01.2024'!O23)</f>
        <v/>
      </c>
      <c r="P29" s="147"/>
      <c r="Q29" s="147"/>
      <c r="R29" s="148"/>
      <c r="S29" s="236">
        <f>IF(M29="",0,M29-SUM(P29:R29))</f>
        <v>0</v>
      </c>
      <c r="T29" s="222"/>
      <c r="U29" s="2"/>
    </row>
    <row r="30" spans="1:21" ht="16.5">
      <c r="A30" s="2"/>
      <c r="B30" s="231" t="str">
        <f>IF(Tāme!B36="","",Tāme!B36)</f>
        <v/>
      </c>
      <c r="C30" s="231" t="str">
        <f>IF(Tāme!D36="","",Tāme!D36)</f>
        <v/>
      </c>
      <c r="D30" s="232" t="str">
        <f>Tāme!L36</f>
        <v/>
      </c>
      <c r="E30" s="224"/>
      <c r="F30" s="233" t="str">
        <f>Tāme!I36</f>
        <v/>
      </c>
      <c r="G30" s="147"/>
      <c r="H30" s="147"/>
      <c r="I30" s="148"/>
      <c r="J30" s="148"/>
      <c r="K30" s="234">
        <f aca="true" t="shared" si="6" ref="K30:K43">IF(F30="",0,F30-SUM(G30:J30))</f>
        <v>0</v>
      </c>
      <c r="L30" s="222"/>
      <c r="M30" s="235" t="str">
        <f>Tāme!K36</f>
        <v/>
      </c>
      <c r="N30" s="235" t="str">
        <f>Tāme!K36</f>
        <v/>
      </c>
      <c r="O30" s="233" t="str">
        <f>IF(Aprekiniem!$B$23=1,"",'Atbalsta noteikšana no 01.2024'!O25)</f>
        <v/>
      </c>
      <c r="P30" s="147"/>
      <c r="Q30" s="147"/>
      <c r="R30" s="148"/>
      <c r="S30" s="236">
        <f aca="true" t="shared" si="7" ref="S30:S43">IF(M30="",0,M30-SUM(P30:R30))</f>
        <v>0</v>
      </c>
      <c r="T30" s="222"/>
      <c r="U30" s="2"/>
    </row>
    <row r="31" spans="1:21" ht="16.5" outlineLevel="1">
      <c r="A31" s="2"/>
      <c r="B31" s="231" t="str">
        <f>IF(Tāme!B37="","",Tāme!B37)</f>
        <v/>
      </c>
      <c r="C31" s="231" t="str">
        <f>IF(Tāme!D37="","",Tāme!D37)</f>
        <v/>
      </c>
      <c r="D31" s="232" t="str">
        <f>Tāme!L37</f>
        <v/>
      </c>
      <c r="E31" s="224"/>
      <c r="F31" s="233" t="str">
        <f>Tāme!I37</f>
        <v/>
      </c>
      <c r="G31" s="147"/>
      <c r="H31" s="147"/>
      <c r="I31" s="148"/>
      <c r="J31" s="148"/>
      <c r="K31" s="234">
        <f t="shared" si="6"/>
        <v>0</v>
      </c>
      <c r="L31" s="222"/>
      <c r="M31" s="235" t="str">
        <f>Tāme!K37</f>
        <v/>
      </c>
      <c r="N31" s="235" t="str">
        <f>Tāme!K37</f>
        <v/>
      </c>
      <c r="O31" s="233" t="str">
        <f>IF(Aprekiniem!$B$23=1,"",'Atbalsta noteikšana no 01.2024'!O26)</f>
        <v/>
      </c>
      <c r="P31" s="147"/>
      <c r="Q31" s="147"/>
      <c r="R31" s="148"/>
      <c r="S31" s="236">
        <f t="shared" si="7"/>
        <v>0</v>
      </c>
      <c r="T31" s="222"/>
      <c r="U31" s="2"/>
    </row>
    <row r="32" spans="1:21" ht="16.5" outlineLevel="1">
      <c r="A32" s="2"/>
      <c r="B32" s="231" t="str">
        <f>IF(Tāme!B38="","",Tāme!B38)</f>
        <v/>
      </c>
      <c r="C32" s="231" t="str">
        <f>IF(Tāme!D38="","",Tāme!D38)</f>
        <v/>
      </c>
      <c r="D32" s="232" t="str">
        <f>Tāme!L38</f>
        <v/>
      </c>
      <c r="E32" s="224"/>
      <c r="F32" s="233" t="str">
        <f>Tāme!I38</f>
        <v/>
      </c>
      <c r="G32" s="147"/>
      <c r="H32" s="147"/>
      <c r="I32" s="148"/>
      <c r="J32" s="148"/>
      <c r="K32" s="234">
        <f t="shared" si="6"/>
        <v>0</v>
      </c>
      <c r="L32" s="222"/>
      <c r="M32" s="235" t="str">
        <f>Tāme!K38</f>
        <v/>
      </c>
      <c r="N32" s="235" t="str">
        <f>Tāme!K38</f>
        <v/>
      </c>
      <c r="O32" s="233" t="str">
        <f>IF(Aprekiniem!$B$23=1,"",#REF!)</f>
        <v/>
      </c>
      <c r="P32" s="147"/>
      <c r="Q32" s="147"/>
      <c r="R32" s="148"/>
      <c r="S32" s="236">
        <f t="shared" si="7"/>
        <v>0</v>
      </c>
      <c r="T32" s="222"/>
      <c r="U32" s="2"/>
    </row>
    <row r="33" spans="1:21" ht="16.5" outlineLevel="1">
      <c r="A33" s="2"/>
      <c r="B33" s="231" t="str">
        <f>IF(Tāme!B39="","",Tāme!B39)</f>
        <v/>
      </c>
      <c r="C33" s="231" t="str">
        <f>IF(Tāme!D39="","",Tāme!D39)</f>
        <v/>
      </c>
      <c r="D33" s="232" t="str">
        <f>Tāme!L39</f>
        <v/>
      </c>
      <c r="E33" s="224"/>
      <c r="F33" s="273" t="str">
        <f>Tāme!I39</f>
        <v/>
      </c>
      <c r="G33" s="147"/>
      <c r="H33" s="147"/>
      <c r="I33" s="148"/>
      <c r="J33" s="148"/>
      <c r="K33" s="234">
        <f t="shared" si="6"/>
        <v>0</v>
      </c>
      <c r="L33" s="222"/>
      <c r="M33" s="235" t="str">
        <f>Tāme!K39</f>
        <v/>
      </c>
      <c r="N33" s="235" t="str">
        <f>Tāme!K39</f>
        <v/>
      </c>
      <c r="O33" s="234" t="str">
        <f>IF(Aprekiniem!$B$23=1,"",#REF!)</f>
        <v/>
      </c>
      <c r="P33" s="147"/>
      <c r="Q33" s="147"/>
      <c r="R33" s="148"/>
      <c r="S33" s="236">
        <f t="shared" si="7"/>
        <v>0</v>
      </c>
      <c r="T33" s="222"/>
      <c r="U33" s="2"/>
    </row>
    <row r="34" spans="1:21" ht="16.5" outlineLevel="1">
      <c r="A34" s="2"/>
      <c r="B34" s="231" t="str">
        <f>IF(Tāme!B40="","",Tāme!B40)</f>
        <v/>
      </c>
      <c r="C34" s="231" t="str">
        <f>IF(Tāme!D40="","",Tāme!D40)</f>
        <v/>
      </c>
      <c r="D34" s="232" t="str">
        <f>Tāme!L40</f>
        <v/>
      </c>
      <c r="E34" s="224"/>
      <c r="F34" s="273" t="str">
        <f>Tāme!I40</f>
        <v/>
      </c>
      <c r="G34" s="147"/>
      <c r="H34" s="147"/>
      <c r="I34" s="148"/>
      <c r="J34" s="148"/>
      <c r="K34" s="234">
        <f t="shared" si="6"/>
        <v>0</v>
      </c>
      <c r="L34" s="222"/>
      <c r="M34" s="235" t="str">
        <f>Tāme!K40</f>
        <v/>
      </c>
      <c r="N34" s="235" t="str">
        <f>Tāme!K40</f>
        <v/>
      </c>
      <c r="O34" s="234" t="str">
        <f>IF(Aprekiniem!$B$23=1,"",#REF!)</f>
        <v/>
      </c>
      <c r="P34" s="147"/>
      <c r="Q34" s="147"/>
      <c r="R34" s="148"/>
      <c r="S34" s="236">
        <f t="shared" si="7"/>
        <v>0</v>
      </c>
      <c r="T34" s="222"/>
      <c r="U34" s="2"/>
    </row>
    <row r="35" spans="1:21" ht="16.5" outlineLevel="1">
      <c r="A35" s="2"/>
      <c r="B35" s="231" t="str">
        <f>IF(Tāme!B41="","",Tāme!B41)</f>
        <v/>
      </c>
      <c r="C35" s="231" t="str">
        <f>IF(Tāme!D41="","",Tāme!D41)</f>
        <v/>
      </c>
      <c r="D35" s="232" t="str">
        <f>Tāme!L41</f>
        <v/>
      </c>
      <c r="E35" s="224"/>
      <c r="F35" s="273" t="str">
        <f>Tāme!I41</f>
        <v/>
      </c>
      <c r="G35" s="147"/>
      <c r="H35" s="147"/>
      <c r="I35" s="148"/>
      <c r="J35" s="148"/>
      <c r="K35" s="234">
        <f t="shared" si="6"/>
        <v>0</v>
      </c>
      <c r="L35" s="222"/>
      <c r="M35" s="235" t="str">
        <f>Tāme!K41</f>
        <v/>
      </c>
      <c r="N35" s="235" t="str">
        <f>Tāme!K41</f>
        <v/>
      </c>
      <c r="O35" s="234" t="str">
        <f>IF(Aprekiniem!$B$23=1,"",#REF!)</f>
        <v/>
      </c>
      <c r="P35" s="147"/>
      <c r="Q35" s="147"/>
      <c r="R35" s="148"/>
      <c r="S35" s="236">
        <f t="shared" si="7"/>
        <v>0</v>
      </c>
      <c r="T35" s="222"/>
      <c r="U35" s="2"/>
    </row>
    <row r="36" spans="1:21" ht="16.5" outlineLevel="1">
      <c r="A36" s="2"/>
      <c r="B36" s="231" t="str">
        <f>IF(Tāme!B42="","",Tāme!B42)</f>
        <v/>
      </c>
      <c r="C36" s="231" t="str">
        <f>IF(Tāme!D42="","",Tāme!D42)</f>
        <v/>
      </c>
      <c r="D36" s="232" t="str">
        <f>Tāme!L42</f>
        <v/>
      </c>
      <c r="E36" s="224"/>
      <c r="F36" s="273" t="str">
        <f>Tāme!I42</f>
        <v/>
      </c>
      <c r="G36" s="147"/>
      <c r="H36" s="147"/>
      <c r="I36" s="148"/>
      <c r="J36" s="148"/>
      <c r="K36" s="234">
        <f t="shared" si="6"/>
        <v>0</v>
      </c>
      <c r="L36" s="222"/>
      <c r="M36" s="235" t="str">
        <f>Tāme!K42</f>
        <v/>
      </c>
      <c r="N36" s="235" t="str">
        <f>Tāme!K42</f>
        <v/>
      </c>
      <c r="O36" s="234" t="str">
        <f>IF(Aprekiniem!$B$23=1,"",#REF!)</f>
        <v/>
      </c>
      <c r="P36" s="147"/>
      <c r="Q36" s="147"/>
      <c r="R36" s="148"/>
      <c r="S36" s="236">
        <f t="shared" si="7"/>
        <v>0</v>
      </c>
      <c r="T36" s="222"/>
      <c r="U36" s="2"/>
    </row>
    <row r="37" spans="1:21" ht="16.5" outlineLevel="1">
      <c r="A37" s="2"/>
      <c r="B37" s="231" t="str">
        <f>IF(Tāme!B43="","",Tāme!B43)</f>
        <v/>
      </c>
      <c r="C37" s="231" t="str">
        <f>IF(Tāme!D43="","",Tāme!D43)</f>
        <v/>
      </c>
      <c r="D37" s="232" t="str">
        <f>Tāme!L43</f>
        <v/>
      </c>
      <c r="E37" s="224"/>
      <c r="F37" s="273" t="str">
        <f>Tāme!I43</f>
        <v/>
      </c>
      <c r="G37" s="147"/>
      <c r="H37" s="147"/>
      <c r="I37" s="148"/>
      <c r="J37" s="148"/>
      <c r="K37" s="234">
        <f t="shared" si="6"/>
        <v>0</v>
      </c>
      <c r="L37" s="222"/>
      <c r="M37" s="235" t="str">
        <f>Tāme!K43</f>
        <v/>
      </c>
      <c r="N37" s="235" t="str">
        <f>Tāme!K43</f>
        <v/>
      </c>
      <c r="O37" s="234" t="str">
        <f>IF(Aprekiniem!$B$23=1,"",#REF!)</f>
        <v/>
      </c>
      <c r="P37" s="147"/>
      <c r="Q37" s="147"/>
      <c r="R37" s="148"/>
      <c r="S37" s="236">
        <f t="shared" si="7"/>
        <v>0</v>
      </c>
      <c r="T37" s="222"/>
      <c r="U37" s="2"/>
    </row>
    <row r="38" spans="1:21" ht="16.5" outlineLevel="1">
      <c r="A38" s="2"/>
      <c r="B38" s="231" t="str">
        <f>IF(Tāme!B44="","",Tāme!B44)</f>
        <v/>
      </c>
      <c r="C38" s="231" t="str">
        <f>IF(Tāme!D44="","",Tāme!D44)</f>
        <v/>
      </c>
      <c r="D38" s="232" t="str">
        <f>Tāme!L44</f>
        <v/>
      </c>
      <c r="E38" s="224"/>
      <c r="F38" s="273" t="str">
        <f>Tāme!I44</f>
        <v/>
      </c>
      <c r="G38" s="147"/>
      <c r="H38" s="147"/>
      <c r="I38" s="148"/>
      <c r="J38" s="148"/>
      <c r="K38" s="234">
        <f t="shared" si="6"/>
        <v>0</v>
      </c>
      <c r="L38" s="222"/>
      <c r="M38" s="235" t="str">
        <f>Tāme!K44</f>
        <v/>
      </c>
      <c r="N38" s="235" t="str">
        <f>Tāme!K44</f>
        <v/>
      </c>
      <c r="O38" s="234" t="str">
        <f>IF(Aprekiniem!$B$23=1,"",#REF!)</f>
        <v/>
      </c>
      <c r="P38" s="147"/>
      <c r="Q38" s="147"/>
      <c r="R38" s="148"/>
      <c r="S38" s="236">
        <f t="shared" si="7"/>
        <v>0</v>
      </c>
      <c r="T38" s="222"/>
      <c r="U38" s="2"/>
    </row>
    <row r="39" spans="1:21" ht="16.5" outlineLevel="1">
      <c r="A39" s="2"/>
      <c r="B39" s="231" t="str">
        <f>IF(Tāme!B45="","",Tāme!B45)</f>
        <v/>
      </c>
      <c r="C39" s="231" t="str">
        <f>IF(Tāme!D45="","",Tāme!D45)</f>
        <v/>
      </c>
      <c r="D39" s="232" t="str">
        <f>Tāme!L45</f>
        <v/>
      </c>
      <c r="E39" s="224"/>
      <c r="F39" s="273" t="str">
        <f>Tāme!I45</f>
        <v/>
      </c>
      <c r="G39" s="147"/>
      <c r="H39" s="147"/>
      <c r="I39" s="148"/>
      <c r="J39" s="148"/>
      <c r="K39" s="234">
        <f t="shared" si="6"/>
        <v>0</v>
      </c>
      <c r="L39" s="222"/>
      <c r="M39" s="235" t="str">
        <f>Tāme!K45</f>
        <v/>
      </c>
      <c r="N39" s="235" t="str">
        <f>Tāme!K45</f>
        <v/>
      </c>
      <c r="O39" s="234" t="str">
        <f>IF(Aprekiniem!$B$23=1,"",#REF!)</f>
        <v/>
      </c>
      <c r="P39" s="147"/>
      <c r="Q39" s="147"/>
      <c r="R39" s="148"/>
      <c r="S39" s="236">
        <f t="shared" si="7"/>
        <v>0</v>
      </c>
      <c r="T39" s="222"/>
      <c r="U39" s="2"/>
    </row>
    <row r="40" spans="1:21" ht="16.5" outlineLevel="1">
      <c r="A40" s="2"/>
      <c r="B40" s="231" t="str">
        <f>IF(Tāme!B46="","",Tāme!B46)</f>
        <v/>
      </c>
      <c r="C40" s="231" t="str">
        <f>IF(Tāme!D46="","",Tāme!D46)</f>
        <v/>
      </c>
      <c r="D40" s="232" t="str">
        <f>Tāme!L46</f>
        <v/>
      </c>
      <c r="E40" s="224"/>
      <c r="F40" s="273" t="str">
        <f>Tāme!I46</f>
        <v/>
      </c>
      <c r="G40" s="147"/>
      <c r="H40" s="147"/>
      <c r="I40" s="148"/>
      <c r="J40" s="148"/>
      <c r="K40" s="234">
        <f t="shared" si="6"/>
        <v>0</v>
      </c>
      <c r="L40" s="222"/>
      <c r="M40" s="235" t="str">
        <f>Tāme!K46</f>
        <v/>
      </c>
      <c r="N40" s="235" t="str">
        <f>Tāme!K46</f>
        <v/>
      </c>
      <c r="O40" s="234" t="str">
        <f>IF(Aprekiniem!$B$23=1,"",#REF!)</f>
        <v/>
      </c>
      <c r="P40" s="147"/>
      <c r="Q40" s="147"/>
      <c r="R40" s="148"/>
      <c r="S40" s="236">
        <f t="shared" si="7"/>
        <v>0</v>
      </c>
      <c r="T40" s="222"/>
      <c r="U40" s="2"/>
    </row>
    <row r="41" spans="1:21" ht="16.5" outlineLevel="1">
      <c r="A41" s="2"/>
      <c r="B41" s="231" t="str">
        <f>IF(Tāme!B47="","",Tāme!B47)</f>
        <v/>
      </c>
      <c r="C41" s="231" t="str">
        <f>IF(Tāme!D47="","",Tāme!D47)</f>
        <v/>
      </c>
      <c r="D41" s="232" t="str">
        <f>Tāme!L47</f>
        <v/>
      </c>
      <c r="E41" s="224"/>
      <c r="F41" s="273" t="str">
        <f>Tāme!I47</f>
        <v/>
      </c>
      <c r="G41" s="147"/>
      <c r="H41" s="147"/>
      <c r="I41" s="148"/>
      <c r="J41" s="148"/>
      <c r="K41" s="234">
        <f t="shared" si="6"/>
        <v>0</v>
      </c>
      <c r="L41" s="222"/>
      <c r="M41" s="235" t="str">
        <f>Tāme!K47</f>
        <v/>
      </c>
      <c r="N41" s="235" t="str">
        <f>Tāme!K47</f>
        <v/>
      </c>
      <c r="O41" s="234" t="str">
        <f>IF(Aprekiniem!$B$23=1,"",#REF!)</f>
        <v/>
      </c>
      <c r="P41" s="147"/>
      <c r="Q41" s="147"/>
      <c r="R41" s="148"/>
      <c r="S41" s="236">
        <f t="shared" si="7"/>
        <v>0</v>
      </c>
      <c r="T41" s="222"/>
      <c r="U41" s="2"/>
    </row>
    <row r="42" spans="1:21" ht="16.5" outlineLevel="1">
      <c r="A42" s="2"/>
      <c r="B42" s="231" t="str">
        <f>IF(Tāme!B48="","",Tāme!B48)</f>
        <v/>
      </c>
      <c r="C42" s="231" t="str">
        <f>IF(Tāme!D48="","",Tāme!D48)</f>
        <v/>
      </c>
      <c r="D42" s="232" t="str">
        <f>Tāme!L48</f>
        <v/>
      </c>
      <c r="E42" s="224"/>
      <c r="F42" s="273" t="str">
        <f>Tāme!I48</f>
        <v/>
      </c>
      <c r="G42" s="147"/>
      <c r="H42" s="147"/>
      <c r="I42" s="148"/>
      <c r="J42" s="148"/>
      <c r="K42" s="234">
        <f t="shared" si="6"/>
        <v>0</v>
      </c>
      <c r="L42" s="222"/>
      <c r="M42" s="235" t="str">
        <f>Tāme!K48</f>
        <v/>
      </c>
      <c r="N42" s="235" t="str">
        <f>Tāme!K48</f>
        <v/>
      </c>
      <c r="O42" s="234" t="str">
        <f>IF(Aprekiniem!$B$23=1,"",#REF!)</f>
        <v/>
      </c>
      <c r="P42" s="147"/>
      <c r="Q42" s="147"/>
      <c r="R42" s="148"/>
      <c r="S42" s="236">
        <f t="shared" si="7"/>
        <v>0</v>
      </c>
      <c r="T42" s="222"/>
      <c r="U42" s="2"/>
    </row>
    <row r="43" spans="1:21" ht="16.5" outlineLevel="1">
      <c r="A43" s="2"/>
      <c r="B43" s="231" t="str">
        <f>IF(Tāme!B49="","",Tāme!B49)</f>
        <v/>
      </c>
      <c r="C43" s="231" t="str">
        <f>IF(Tāme!D49="","",Tāme!D49)</f>
        <v/>
      </c>
      <c r="D43" s="232" t="str">
        <f>Tāme!L49</f>
        <v/>
      </c>
      <c r="E43" s="224"/>
      <c r="F43" s="273" t="str">
        <f>Tāme!I49</f>
        <v/>
      </c>
      <c r="G43" s="147"/>
      <c r="H43" s="147"/>
      <c r="I43" s="148"/>
      <c r="J43" s="148"/>
      <c r="K43" s="234">
        <f t="shared" si="6"/>
        <v>0</v>
      </c>
      <c r="L43" s="222"/>
      <c r="M43" s="235" t="str">
        <f>Tāme!K49</f>
        <v/>
      </c>
      <c r="N43" s="235" t="str">
        <f>Tāme!K49</f>
        <v/>
      </c>
      <c r="O43" s="234" t="str">
        <f>IF(Aprekiniem!$B$23=1,"",#REF!)</f>
        <v/>
      </c>
      <c r="P43" s="147"/>
      <c r="Q43" s="147"/>
      <c r="R43" s="148"/>
      <c r="S43" s="236">
        <f t="shared" si="7"/>
        <v>0</v>
      </c>
      <c r="T43" s="222"/>
      <c r="U43" s="2"/>
    </row>
    <row r="44" spans="1:21" ht="21.75" customHeight="1">
      <c r="A44" s="2"/>
      <c r="B44" s="347" t="s">
        <v>73</v>
      </c>
      <c r="C44" s="347"/>
      <c r="D44" s="237">
        <f aca="true" t="shared" si="8" ref="D44:F44">D12+D28</f>
        <v>0</v>
      </c>
      <c r="E44" s="237"/>
      <c r="F44" s="237">
        <f t="shared" si="8"/>
        <v>0</v>
      </c>
      <c r="G44" s="237">
        <f aca="true" t="shared" si="9" ref="G44:S44">G12+G28</f>
        <v>0</v>
      </c>
      <c r="H44" s="237">
        <f t="shared" si="9"/>
        <v>0</v>
      </c>
      <c r="I44" s="237">
        <f t="shared" si="9"/>
        <v>0</v>
      </c>
      <c r="J44" s="237">
        <f t="shared" si="9"/>
        <v>0</v>
      </c>
      <c r="K44" s="237">
        <f>K12+K28</f>
        <v>0</v>
      </c>
      <c r="L44" s="222"/>
      <c r="M44" s="237">
        <f t="shared" si="9"/>
        <v>0</v>
      </c>
      <c r="N44" s="237">
        <f t="shared" si="9"/>
        <v>0</v>
      </c>
      <c r="O44" s="237">
        <f t="shared" si="9"/>
        <v>0</v>
      </c>
      <c r="P44" s="237">
        <f t="shared" si="9"/>
        <v>0</v>
      </c>
      <c r="Q44" s="237">
        <f t="shared" si="9"/>
        <v>0</v>
      </c>
      <c r="R44" s="237">
        <f t="shared" si="9"/>
        <v>0</v>
      </c>
      <c r="S44" s="237">
        <f t="shared" si="9"/>
        <v>0</v>
      </c>
      <c r="T44" s="222"/>
      <c r="U44" s="2"/>
    </row>
    <row r="45" spans="13:15" s="2" customFormat="1" ht="16.5">
      <c r="M45" s="57"/>
      <c r="N45" s="57"/>
      <c r="O45" s="57"/>
    </row>
    <row r="46" spans="1:20" s="10" customFormat="1" ht="20.25" customHeight="1">
      <c r="A46" s="11"/>
      <c r="B46" s="346" t="s">
        <v>97</v>
      </c>
      <c r="C46" s="346"/>
      <c r="D46" s="346"/>
      <c r="E46" s="346"/>
      <c r="F46" s="346"/>
      <c r="G46" s="346"/>
      <c r="H46" s="346"/>
      <c r="I46" s="346"/>
      <c r="J46" s="346"/>
      <c r="K46" s="346"/>
      <c r="L46" s="346"/>
      <c r="M46" s="346"/>
      <c r="N46" s="346"/>
      <c r="O46" s="346"/>
      <c r="P46" s="346"/>
      <c r="Q46" s="346"/>
      <c r="R46" s="346"/>
      <c r="S46" s="346"/>
      <c r="T46" s="346"/>
    </row>
    <row r="47" spans="1:20" s="110" customFormat="1" ht="20.25" customHeight="1">
      <c r="A47" s="111"/>
      <c r="B47" s="161"/>
      <c r="C47" s="161"/>
      <c r="D47" s="161"/>
      <c r="E47" s="161"/>
      <c r="F47" s="161"/>
      <c r="G47" s="161"/>
      <c r="H47" s="161"/>
      <c r="I47" s="161"/>
      <c r="J47" s="161"/>
      <c r="K47" s="161"/>
      <c r="L47" s="161"/>
      <c r="M47" s="161"/>
      <c r="N47" s="161"/>
      <c r="O47" s="161"/>
      <c r="P47" s="161"/>
      <c r="Q47" s="161"/>
      <c r="R47" s="161"/>
      <c r="S47" s="161"/>
      <c r="T47" s="161"/>
    </row>
    <row r="48" spans="1:20" s="10" customFormat="1" ht="69.75" customHeight="1">
      <c r="A48" s="11"/>
      <c r="B48" s="338" t="s">
        <v>33</v>
      </c>
      <c r="C48" s="338"/>
      <c r="D48" s="104"/>
      <c r="E48" s="2"/>
      <c r="F48" s="104"/>
      <c r="G48" s="104"/>
      <c r="H48" s="104"/>
      <c r="I48" s="104"/>
      <c r="J48" s="104"/>
      <c r="K48" s="104"/>
      <c r="L48" s="213"/>
      <c r="M48" s="104"/>
      <c r="N48" s="104"/>
      <c r="O48" s="104"/>
      <c r="P48" s="104" t="s">
        <v>44</v>
      </c>
      <c r="Q48" s="104" t="s">
        <v>45</v>
      </c>
      <c r="R48" s="104" t="s">
        <v>74</v>
      </c>
      <c r="S48" s="212" t="s">
        <v>36</v>
      </c>
      <c r="T48" s="58"/>
    </row>
    <row r="49" spans="1:20" s="10" customFormat="1" ht="33.75" customHeight="1">
      <c r="A49" s="11"/>
      <c r="B49" s="339" t="str">
        <f>Tāme!B57</f>
        <v>IZDEVUMU POZĪCIJAS, KAS NEVAR TIKT IEKĻAUTAS PROJEKTA KOPĒJĀS IZMAKSĀS, BET IR NEPIECIEŠAMAS PROJEKTA ĪSTENOŠANAI</v>
      </c>
      <c r="C49" s="340"/>
      <c r="D49" s="159">
        <f>SUM(D50:D56)</f>
        <v>0</v>
      </c>
      <c r="E49" s="2"/>
      <c r="F49" s="59"/>
      <c r="G49" s="59"/>
      <c r="H49" s="59"/>
      <c r="I49" s="59"/>
      <c r="J49" s="59"/>
      <c r="K49" s="59"/>
      <c r="L49" s="53"/>
      <c r="M49" s="162"/>
      <c r="N49" s="162"/>
      <c r="O49" s="162"/>
      <c r="P49" s="159">
        <f>SUM(P50:P56)</f>
        <v>0</v>
      </c>
      <c r="Q49" s="159">
        <f aca="true" t="shared" si="10" ref="Q49:R49">SUM(Q50:Q56)</f>
        <v>0</v>
      </c>
      <c r="R49" s="159">
        <f t="shared" si="10"/>
        <v>0</v>
      </c>
      <c r="S49" s="159">
        <f>SUM(S50:S56)</f>
        <v>0</v>
      </c>
      <c r="T49" s="58"/>
    </row>
    <row r="50" spans="1:20" s="10" customFormat="1" ht="16.5" customHeight="1">
      <c r="A50" s="11"/>
      <c r="B50" s="55" t="str">
        <f>IF(Tāme!B61="","",Tāme!B61)</f>
        <v/>
      </c>
      <c r="C50" s="55" t="str">
        <f>IF(Tāme!D61="","",Tāme!D61)</f>
        <v/>
      </c>
      <c r="D50" s="56" t="str">
        <f>IF(Tāme!L61="","",Tāme!L61)</f>
        <v/>
      </c>
      <c r="E50" s="2"/>
      <c r="F50" s="60"/>
      <c r="G50" s="60"/>
      <c r="H50" s="60"/>
      <c r="I50" s="60"/>
      <c r="J50" s="60"/>
      <c r="K50" s="61"/>
      <c r="L50" s="53"/>
      <c r="M50" s="163"/>
      <c r="N50" s="163"/>
      <c r="O50" s="164"/>
      <c r="P50" s="147"/>
      <c r="Q50" s="147"/>
      <c r="R50" s="148"/>
      <c r="S50" s="160">
        <f>IF(D50="",0,D50-SUM(P50:R50))</f>
        <v>0</v>
      </c>
      <c r="T50" s="58"/>
    </row>
    <row r="51" spans="1:20" s="10" customFormat="1" ht="16.5" customHeight="1">
      <c r="A51" s="11"/>
      <c r="B51" s="55" t="str">
        <f>IF(Tāme!B62="","",Tāme!B62)</f>
        <v/>
      </c>
      <c r="C51" s="55" t="str">
        <f>IF(Tāme!D62="","",Tāme!D62)</f>
        <v/>
      </c>
      <c r="D51" s="56" t="str">
        <f>IF(Tāme!L62="","",Tāme!L62)</f>
        <v/>
      </c>
      <c r="E51" s="2"/>
      <c r="F51" s="60"/>
      <c r="G51" s="60"/>
      <c r="H51" s="60"/>
      <c r="I51" s="60"/>
      <c r="J51" s="60"/>
      <c r="K51" s="61"/>
      <c r="L51" s="53"/>
      <c r="M51" s="163"/>
      <c r="N51" s="163"/>
      <c r="O51" s="164"/>
      <c r="P51" s="147"/>
      <c r="Q51" s="147"/>
      <c r="R51" s="148"/>
      <c r="S51" s="160">
        <f aca="true" t="shared" si="11" ref="S51:S56">IF(D51="",0,D51-SUM(P51:R51))</f>
        <v>0</v>
      </c>
      <c r="T51" s="58"/>
    </row>
    <row r="52" spans="1:20" s="10" customFormat="1" ht="16.5" customHeight="1" outlineLevel="1">
      <c r="A52" s="11"/>
      <c r="B52" s="55" t="str">
        <f>IF(Tāme!B63="","",Tāme!B63)</f>
        <v/>
      </c>
      <c r="C52" s="55" t="str">
        <f>IF(Tāme!D63="","",Tāme!D63)</f>
        <v/>
      </c>
      <c r="D52" s="56" t="str">
        <f>IF(Tāme!L63="","",Tāme!L63)</f>
        <v/>
      </c>
      <c r="E52" s="2"/>
      <c r="F52" s="60"/>
      <c r="G52" s="60"/>
      <c r="H52" s="60"/>
      <c r="I52" s="60"/>
      <c r="J52" s="60"/>
      <c r="K52" s="61"/>
      <c r="L52" s="53"/>
      <c r="M52" s="163"/>
      <c r="N52" s="163"/>
      <c r="O52" s="164"/>
      <c r="P52" s="147"/>
      <c r="Q52" s="147"/>
      <c r="R52" s="148"/>
      <c r="S52" s="160">
        <f t="shared" si="11"/>
        <v>0</v>
      </c>
      <c r="T52" s="58"/>
    </row>
    <row r="53" spans="1:20" s="10" customFormat="1" ht="16.5" customHeight="1" outlineLevel="1">
      <c r="A53" s="11"/>
      <c r="B53" s="55" t="str">
        <f>IF(Tāme!B64="","",Tāme!B64)</f>
        <v/>
      </c>
      <c r="C53" s="55" t="str">
        <f>IF(Tāme!D64="","",Tāme!D64)</f>
        <v/>
      </c>
      <c r="D53" s="56" t="str">
        <f>IF(Tāme!L64="","",Tāme!L64)</f>
        <v/>
      </c>
      <c r="E53" s="2"/>
      <c r="F53" s="60"/>
      <c r="G53" s="60"/>
      <c r="H53" s="60"/>
      <c r="I53" s="60"/>
      <c r="J53" s="60"/>
      <c r="K53" s="61"/>
      <c r="L53" s="53"/>
      <c r="M53" s="163"/>
      <c r="N53" s="163"/>
      <c r="O53" s="164"/>
      <c r="P53" s="147"/>
      <c r="Q53" s="147"/>
      <c r="R53" s="148"/>
      <c r="S53" s="160">
        <f t="shared" si="11"/>
        <v>0</v>
      </c>
      <c r="T53" s="58"/>
    </row>
    <row r="54" spans="1:20" s="10" customFormat="1" ht="16.5" customHeight="1" outlineLevel="1">
      <c r="A54" s="11"/>
      <c r="B54" s="55" t="str">
        <f>IF(Tāme!B65="","",Tāme!B65)</f>
        <v/>
      </c>
      <c r="C54" s="55" t="str">
        <f>IF(Tāme!D65="","",Tāme!D65)</f>
        <v/>
      </c>
      <c r="D54" s="56" t="str">
        <f>IF(Tāme!L65="","",Tāme!L65)</f>
        <v/>
      </c>
      <c r="E54" s="2"/>
      <c r="F54" s="60"/>
      <c r="G54" s="60"/>
      <c r="H54" s="60"/>
      <c r="I54" s="60"/>
      <c r="J54" s="60"/>
      <c r="K54" s="61"/>
      <c r="L54" s="53"/>
      <c r="M54" s="163"/>
      <c r="N54" s="163"/>
      <c r="O54" s="164"/>
      <c r="P54" s="147"/>
      <c r="Q54" s="147"/>
      <c r="R54" s="148"/>
      <c r="S54" s="160">
        <f t="shared" si="11"/>
        <v>0</v>
      </c>
      <c r="T54" s="58"/>
    </row>
    <row r="55" spans="1:20" s="10" customFormat="1" ht="16.5" customHeight="1" outlineLevel="1">
      <c r="A55" s="11"/>
      <c r="B55" s="55" t="str">
        <f>IF(Tāme!B66="","",Tāme!B66)</f>
        <v/>
      </c>
      <c r="C55" s="55" t="str">
        <f>IF(Tāme!D66="","",Tāme!D66)</f>
        <v/>
      </c>
      <c r="D55" s="56" t="str">
        <f>IF(Tāme!L66="","",Tāme!L66)</f>
        <v/>
      </c>
      <c r="E55" s="2"/>
      <c r="F55" s="60"/>
      <c r="G55" s="60"/>
      <c r="H55" s="60"/>
      <c r="I55" s="60"/>
      <c r="J55" s="60"/>
      <c r="K55" s="61"/>
      <c r="L55" s="53"/>
      <c r="M55" s="163"/>
      <c r="N55" s="163"/>
      <c r="O55" s="164"/>
      <c r="P55" s="147"/>
      <c r="Q55" s="147"/>
      <c r="R55" s="148"/>
      <c r="S55" s="160">
        <f t="shared" si="11"/>
        <v>0</v>
      </c>
      <c r="T55" s="58"/>
    </row>
    <row r="56" spans="1:20" s="10" customFormat="1" ht="16.5" customHeight="1" outlineLevel="1">
      <c r="A56" s="11"/>
      <c r="B56" s="55" t="str">
        <f>IF(Tāme!B67="","",Tāme!B67)</f>
        <v/>
      </c>
      <c r="C56" s="55" t="str">
        <f>IF(Tāme!D67="","",Tāme!D67)</f>
        <v/>
      </c>
      <c r="D56" s="56" t="str">
        <f>IF(Tāme!L67="","",Tāme!L67)</f>
        <v/>
      </c>
      <c r="E56" s="2"/>
      <c r="F56" s="60"/>
      <c r="G56" s="60"/>
      <c r="H56" s="60"/>
      <c r="I56" s="60"/>
      <c r="J56" s="60"/>
      <c r="K56" s="61"/>
      <c r="L56" s="53"/>
      <c r="M56" s="163"/>
      <c r="N56" s="163"/>
      <c r="O56" s="164"/>
      <c r="P56" s="147"/>
      <c r="Q56" s="147"/>
      <c r="R56" s="148"/>
      <c r="S56" s="160">
        <f t="shared" si="11"/>
        <v>0</v>
      </c>
      <c r="T56" s="58"/>
    </row>
    <row r="57" spans="1:21" ht="18">
      <c r="A57" s="2"/>
      <c r="B57" s="341" t="s">
        <v>73</v>
      </c>
      <c r="C57" s="341"/>
      <c r="D57" s="62">
        <f>SUM(D50:D56)</f>
        <v>0</v>
      </c>
      <c r="E57" s="63"/>
      <c r="F57" s="64"/>
      <c r="G57" s="64"/>
      <c r="H57" s="64"/>
      <c r="I57" s="64"/>
      <c r="J57" s="64"/>
      <c r="K57" s="65"/>
      <c r="L57" s="66"/>
      <c r="M57" s="64"/>
      <c r="N57" s="64"/>
      <c r="O57" s="64"/>
      <c r="P57" s="64">
        <f>SUM(P50:P56)</f>
        <v>0</v>
      </c>
      <c r="Q57" s="64">
        <f aca="true" t="shared" si="12" ref="Q57">SUM(Q50:Q56)</f>
        <v>0</v>
      </c>
      <c r="R57" s="64">
        <f>SUM(R50:R56)</f>
        <v>0</v>
      </c>
      <c r="S57" s="64">
        <f>SUM(S50:S56)</f>
        <v>0</v>
      </c>
      <c r="T57" s="58"/>
      <c r="U57" s="2"/>
    </row>
    <row r="58" s="2" customFormat="1" ht="16.5"/>
    <row r="59" spans="1:20" s="10" customFormat="1" ht="19.5" customHeight="1">
      <c r="A59" s="11"/>
      <c r="B59" s="71" t="s">
        <v>95</v>
      </c>
      <c r="C59" s="71"/>
      <c r="D59" s="75"/>
      <c r="E59" s="75"/>
      <c r="F59" s="75"/>
      <c r="G59" s="75"/>
      <c r="H59" s="7"/>
      <c r="I59" s="7"/>
      <c r="J59" s="7"/>
      <c r="K59" s="7"/>
      <c r="L59" s="7"/>
      <c r="M59" s="7"/>
      <c r="N59" s="7"/>
      <c r="O59" s="7"/>
      <c r="P59" s="7"/>
      <c r="Q59" s="7"/>
      <c r="R59" s="7"/>
      <c r="S59" s="7"/>
      <c r="T59" s="7"/>
    </row>
    <row r="60" spans="1:21" ht="87.75">
      <c r="A60" s="2"/>
      <c r="B60" s="342" t="s">
        <v>34</v>
      </c>
      <c r="C60" s="343"/>
      <c r="D60" s="343"/>
      <c r="E60" s="344"/>
      <c r="F60" s="214" t="s">
        <v>9</v>
      </c>
      <c r="G60" s="214" t="s">
        <v>47</v>
      </c>
      <c r="H60" s="214" t="s">
        <v>48</v>
      </c>
      <c r="I60" s="214" t="s">
        <v>89</v>
      </c>
      <c r="J60" s="214" t="s">
        <v>41</v>
      </c>
      <c r="K60" s="86"/>
      <c r="L60" s="16"/>
      <c r="M60" s="345"/>
      <c r="N60" s="345"/>
      <c r="O60" s="345"/>
      <c r="P60" s="345"/>
      <c r="Q60" s="345"/>
      <c r="R60" s="345"/>
      <c r="S60" s="345"/>
      <c r="T60" s="16"/>
      <c r="U60" s="2"/>
    </row>
    <row r="61" spans="1:21" ht="25.5" customHeight="1">
      <c r="A61" s="2"/>
      <c r="B61" s="331" t="s">
        <v>75</v>
      </c>
      <c r="C61" s="332"/>
      <c r="D61" s="332"/>
      <c r="E61" s="333"/>
      <c r="F61" s="76">
        <f>F44</f>
        <v>0</v>
      </c>
      <c r="G61" s="76">
        <f aca="true" t="shared" si="13" ref="G61:J61">G44</f>
        <v>0</v>
      </c>
      <c r="H61" s="76">
        <f t="shared" si="13"/>
        <v>0</v>
      </c>
      <c r="I61" s="76">
        <f t="shared" si="13"/>
        <v>0</v>
      </c>
      <c r="J61" s="77">
        <f t="shared" si="13"/>
        <v>0</v>
      </c>
      <c r="K61" s="67" t="str">
        <f>IF(F61=SUM(G61:J61),"","Dati nav korekti, nav norādīti izmaksu finansētāji")</f>
        <v/>
      </c>
      <c r="L61" s="16"/>
      <c r="M61" s="16"/>
      <c r="N61" s="95"/>
      <c r="O61" s="95"/>
      <c r="P61" s="16"/>
      <c r="Q61" s="16"/>
      <c r="R61" s="16"/>
      <c r="S61" s="330"/>
      <c r="T61" s="330"/>
      <c r="U61" s="2"/>
    </row>
    <row r="62" spans="1:21" ht="25.5" customHeight="1">
      <c r="A62" s="2"/>
      <c r="B62" s="331" t="s">
        <v>155</v>
      </c>
      <c r="C62" s="332"/>
      <c r="D62" s="332"/>
      <c r="E62" s="333"/>
      <c r="F62" s="76">
        <f>M44</f>
        <v>0</v>
      </c>
      <c r="G62" s="76">
        <f aca="true" t="shared" si="14" ref="G62:I62">P44</f>
        <v>0</v>
      </c>
      <c r="H62" s="76">
        <f t="shared" si="14"/>
        <v>0</v>
      </c>
      <c r="I62" s="76">
        <f t="shared" si="14"/>
        <v>0</v>
      </c>
      <c r="J62" s="78"/>
      <c r="K62" s="67" t="str">
        <f>IF(F62=SUM(G62:J62),"","Dati nav korekti, nav norādīti izmaksu finansētāji")</f>
        <v/>
      </c>
      <c r="L62" s="16"/>
      <c r="M62" s="16"/>
      <c r="N62" s="95"/>
      <c r="O62" s="95"/>
      <c r="P62" s="16"/>
      <c r="Q62" s="16"/>
      <c r="R62" s="16"/>
      <c r="S62" s="16"/>
      <c r="T62" s="16"/>
      <c r="U62" s="2"/>
    </row>
    <row r="63" spans="1:21" ht="25.5" customHeight="1">
      <c r="A63" s="2"/>
      <c r="B63" s="331" t="s">
        <v>71</v>
      </c>
      <c r="C63" s="332"/>
      <c r="D63" s="332"/>
      <c r="E63" s="333"/>
      <c r="F63" s="77">
        <f>F61+F62</f>
        <v>0</v>
      </c>
      <c r="G63" s="77">
        <f>G61+G62</f>
        <v>0</v>
      </c>
      <c r="H63" s="77">
        <f>H61+H62</f>
        <v>0</v>
      </c>
      <c r="I63" s="77">
        <f>I61+I62</f>
        <v>0</v>
      </c>
      <c r="J63" s="78"/>
      <c r="K63" s="67"/>
      <c r="L63" s="16"/>
      <c r="M63" s="16"/>
      <c r="N63" s="95"/>
      <c r="O63" s="95"/>
      <c r="P63" s="16"/>
      <c r="Q63" s="16"/>
      <c r="R63" s="16"/>
      <c r="S63" s="16"/>
      <c r="T63" s="16"/>
      <c r="U63" s="2"/>
    </row>
    <row r="64" spans="1:21" ht="25.5" customHeight="1">
      <c r="A64" s="2"/>
      <c r="B64" s="334" t="s">
        <v>96</v>
      </c>
      <c r="C64" s="335"/>
      <c r="D64" s="335"/>
      <c r="E64" s="336"/>
      <c r="F64" s="79">
        <f>D57</f>
        <v>0</v>
      </c>
      <c r="G64" s="79">
        <f>P57</f>
        <v>0</v>
      </c>
      <c r="H64" s="79">
        <f>Q57</f>
        <v>0</v>
      </c>
      <c r="I64" s="79">
        <f>R57</f>
        <v>0</v>
      </c>
      <c r="J64" s="80"/>
      <c r="K64" s="67" t="str">
        <f>IF(F64=SUM(G64:J64),"","Dati nav korekti, nav norādīti izmaksu finansētāji")</f>
        <v/>
      </c>
      <c r="L64" s="16"/>
      <c r="M64" s="72"/>
      <c r="N64" s="72"/>
      <c r="O64" s="72"/>
      <c r="P64" s="16"/>
      <c r="Q64" s="16"/>
      <c r="R64" s="16"/>
      <c r="S64" s="16"/>
      <c r="T64" s="16"/>
      <c r="U64" s="2"/>
    </row>
    <row r="65" spans="1:21" ht="25.5" customHeight="1">
      <c r="A65" s="2"/>
      <c r="B65" s="337" t="s">
        <v>13</v>
      </c>
      <c r="C65" s="337"/>
      <c r="D65" s="337"/>
      <c r="E65" s="337"/>
      <c r="F65" s="81">
        <f>F63+F64</f>
        <v>0</v>
      </c>
      <c r="G65" s="81">
        <f aca="true" t="shared" si="15" ref="G65:I65">G63+G64</f>
        <v>0</v>
      </c>
      <c r="H65" s="81">
        <f t="shared" si="15"/>
        <v>0</v>
      </c>
      <c r="I65" s="81">
        <f t="shared" si="15"/>
        <v>0</v>
      </c>
      <c r="J65" s="81">
        <f>J61</f>
        <v>0</v>
      </c>
      <c r="K65" s="67" t="str">
        <f>IF(F65=Tāme!L53+Tāme!L68,"","Nesakrīt izmaksas ar darba lapu Tāme, aizpildiet darba lapu - Atbalsta noteikšana")</f>
        <v/>
      </c>
      <c r="L65" s="16"/>
      <c r="M65" s="16"/>
      <c r="N65" s="95"/>
      <c r="O65" s="95"/>
      <c r="P65" s="16"/>
      <c r="Q65" s="16"/>
      <c r="R65" s="16"/>
      <c r="S65" s="16"/>
      <c r="T65" s="16"/>
      <c r="U65" s="2"/>
    </row>
    <row r="66" spans="2:20" s="2" customFormat="1" ht="18" customHeight="1">
      <c r="B66" s="82"/>
      <c r="C66" s="82"/>
      <c r="D66" s="82"/>
      <c r="E66" s="82"/>
      <c r="F66" s="83"/>
      <c r="G66" s="84"/>
      <c r="H66" s="84"/>
      <c r="I66" s="84"/>
      <c r="J66" s="84"/>
      <c r="K66" s="85"/>
      <c r="L66" s="8"/>
      <c r="M66" s="8"/>
      <c r="N66" s="8"/>
      <c r="O66" s="8"/>
      <c r="P66" s="8"/>
      <c r="Q66" s="8"/>
      <c r="R66" s="8"/>
      <c r="S66" s="8"/>
      <c r="T66" s="8"/>
    </row>
    <row r="67" spans="2:20" s="2" customFormat="1" ht="16.5">
      <c r="B67" s="8"/>
      <c r="C67" s="8"/>
      <c r="D67" s="8"/>
      <c r="E67" s="8"/>
      <c r="F67" s="83" t="str">
        <f>IF(Aprekiniem!B32=0,Aprekiniem!C32,"")</f>
        <v/>
      </c>
      <c r="G67" s="8"/>
      <c r="H67" s="8"/>
      <c r="I67" s="8"/>
      <c r="J67" s="8"/>
      <c r="K67" s="8"/>
      <c r="L67" s="8"/>
      <c r="M67" s="8"/>
      <c r="N67" s="8"/>
      <c r="O67" s="8"/>
      <c r="P67" s="8"/>
      <c r="Q67" s="8"/>
      <c r="R67" s="8"/>
      <c r="S67" s="8"/>
      <c r="T67" s="8"/>
    </row>
    <row r="68" spans="2:20" s="2" customFormat="1" ht="16.5">
      <c r="B68" s="8"/>
      <c r="C68" s="8"/>
      <c r="D68" s="8"/>
      <c r="E68" s="8"/>
      <c r="F68" s="83"/>
      <c r="G68" s="8"/>
      <c r="H68" s="8"/>
      <c r="I68" s="8"/>
      <c r="J68" s="8"/>
      <c r="K68" s="8"/>
      <c r="L68" s="8"/>
      <c r="M68" s="8"/>
      <c r="N68" s="8"/>
      <c r="O68" s="8"/>
      <c r="P68" s="8"/>
      <c r="Q68" s="8"/>
      <c r="R68" s="8"/>
      <c r="S68" s="8"/>
      <c r="T68" s="8"/>
    </row>
    <row r="69" spans="3:20" s="2" customFormat="1" ht="16.5">
      <c r="C69" s="8" t="str">
        <f>Aprekiniem!G4&amp;".versija"</f>
        <v>6.versija</v>
      </c>
      <c r="D69" s="8"/>
      <c r="E69" s="8"/>
      <c r="F69" s="8"/>
      <c r="G69" s="8"/>
      <c r="H69" s="8"/>
      <c r="I69" s="8"/>
      <c r="J69" s="8"/>
      <c r="K69" s="68"/>
      <c r="L69" s="8"/>
      <c r="M69" s="8"/>
      <c r="N69" s="8"/>
      <c r="O69" s="8"/>
      <c r="P69" s="8"/>
      <c r="Q69" s="8"/>
      <c r="R69" s="8"/>
      <c r="S69" s="8"/>
      <c r="T69" s="8"/>
    </row>
    <row r="70" spans="3:20" ht="16.5" hidden="1">
      <c r="C70" s="9"/>
      <c r="D70" s="9"/>
      <c r="E70" s="9"/>
      <c r="F70" s="9"/>
      <c r="G70" s="9"/>
      <c r="H70" s="9"/>
      <c r="I70" s="9"/>
      <c r="J70" s="9"/>
      <c r="K70" s="69"/>
      <c r="L70" s="9"/>
      <c r="M70" s="9"/>
      <c r="N70" s="9"/>
      <c r="O70" s="9"/>
      <c r="P70" s="9"/>
      <c r="Q70" s="9"/>
      <c r="R70" s="9"/>
      <c r="S70" s="9"/>
      <c r="T70" s="9"/>
    </row>
    <row r="71" spans="3:20" ht="16.5" hidden="1">
      <c r="C71" s="9"/>
      <c r="D71" s="9"/>
      <c r="E71" s="9"/>
      <c r="F71" s="9"/>
      <c r="G71" s="9"/>
      <c r="H71" s="9"/>
      <c r="I71" s="9"/>
      <c r="J71" s="9"/>
      <c r="K71" s="69"/>
      <c r="L71" s="9"/>
      <c r="M71" s="9"/>
      <c r="N71" s="9"/>
      <c r="O71" s="9"/>
      <c r="P71" s="9"/>
      <c r="Q71" s="9"/>
      <c r="R71" s="9"/>
      <c r="S71" s="9"/>
      <c r="T71" s="9"/>
    </row>
    <row r="72" spans="3:20" ht="16.5" hidden="1">
      <c r="C72" s="9"/>
      <c r="D72" s="9"/>
      <c r="E72" s="9"/>
      <c r="F72" s="9"/>
      <c r="G72" s="9"/>
      <c r="H72" s="9"/>
      <c r="I72" s="9"/>
      <c r="J72" s="9"/>
      <c r="K72" s="69"/>
      <c r="L72" s="9"/>
      <c r="M72" s="9"/>
      <c r="N72" s="9"/>
      <c r="O72" s="9"/>
      <c r="P72" s="9"/>
      <c r="Q72" s="9"/>
      <c r="R72" s="9"/>
      <c r="S72" s="9"/>
      <c r="T72" s="9"/>
    </row>
    <row r="73" spans="3:20" ht="16.5" hidden="1">
      <c r="C73" s="9"/>
      <c r="D73" s="9"/>
      <c r="E73" s="9"/>
      <c r="F73" s="9"/>
      <c r="G73" s="9"/>
      <c r="H73" s="9"/>
      <c r="I73" s="9"/>
      <c r="J73" s="9"/>
      <c r="K73" s="69"/>
      <c r="L73" s="9"/>
      <c r="M73" s="9"/>
      <c r="N73" s="9"/>
      <c r="O73" s="9"/>
      <c r="P73" s="9"/>
      <c r="Q73" s="9"/>
      <c r="R73" s="9"/>
      <c r="S73" s="9"/>
      <c r="T73" s="9"/>
    </row>
    <row r="74" spans="3:20" ht="16.5" hidden="1">
      <c r="C74" s="9"/>
      <c r="D74" s="9"/>
      <c r="E74" s="9"/>
      <c r="F74" s="9"/>
      <c r="G74" s="9"/>
      <c r="H74" s="9"/>
      <c r="I74" s="9"/>
      <c r="J74" s="9"/>
      <c r="K74" s="69"/>
      <c r="L74" s="9"/>
      <c r="M74" s="9"/>
      <c r="N74" s="9"/>
      <c r="O74" s="9"/>
      <c r="P74" s="9"/>
      <c r="Q74" s="9"/>
      <c r="R74" s="9"/>
      <c r="S74" s="9"/>
      <c r="T74" s="9"/>
    </row>
    <row r="75" spans="3:20" ht="16.5" hidden="1">
      <c r="C75" s="9"/>
      <c r="D75" s="9"/>
      <c r="E75" s="9"/>
      <c r="F75" s="9"/>
      <c r="G75" s="9"/>
      <c r="H75" s="9"/>
      <c r="I75" s="9"/>
      <c r="J75" s="9"/>
      <c r="K75" s="69"/>
      <c r="L75" s="9"/>
      <c r="M75" s="9"/>
      <c r="N75" s="9"/>
      <c r="O75" s="9"/>
      <c r="P75" s="9"/>
      <c r="Q75" s="9"/>
      <c r="R75" s="9"/>
      <c r="S75" s="9"/>
      <c r="T75" s="9"/>
    </row>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sheetData>
  <sheetProtection algorithmName="SHA-512" hashValue="z0JN+CzgYvQtLNilxk4rdllf6LXDiGbcMClSYim788jmSv5VXL0WgEoLLzkzpBAZOC/utp2SVq+cJW5rdOh7rA==" saltValue="i40sFPntxH2yoZADeNgzqg==" spinCount="100000" sheet="1" formatCells="0" formatColumns="0" formatRows="0"/>
  <mergeCells count="27">
    <mergeCell ref="D9:D10"/>
    <mergeCell ref="B9:C10"/>
    <mergeCell ref="B5:T5"/>
    <mergeCell ref="H2:T2"/>
    <mergeCell ref="F9:F10"/>
    <mergeCell ref="G9:J9"/>
    <mergeCell ref="M9:M10"/>
    <mergeCell ref="P9:R9"/>
    <mergeCell ref="B8:T8"/>
    <mergeCell ref="N9:O9"/>
    <mergeCell ref="B46:T46"/>
    <mergeCell ref="B44:C44"/>
    <mergeCell ref="M11:S11"/>
    <mergeCell ref="F11:K11"/>
    <mergeCell ref="B12:C12"/>
    <mergeCell ref="B28:C28"/>
    <mergeCell ref="B48:C48"/>
    <mergeCell ref="B49:C49"/>
    <mergeCell ref="B57:C57"/>
    <mergeCell ref="B60:E60"/>
    <mergeCell ref="M60:S60"/>
    <mergeCell ref="S61:T61"/>
    <mergeCell ref="B61:E61"/>
    <mergeCell ref="B62:E62"/>
    <mergeCell ref="B64:E64"/>
    <mergeCell ref="B65:E65"/>
    <mergeCell ref="B63:E63"/>
  </mergeCells>
  <conditionalFormatting sqref="S13:S43 K12:K27">
    <cfRule type="cellIs" priority="19" dxfId="4" operator="greaterThan">
      <formula>0.1</formula>
    </cfRule>
  </conditionalFormatting>
  <conditionalFormatting sqref="S13:S27 S29:S43 K29:K43 K13:K27">
    <cfRule type="cellIs" priority="20" dxfId="5" operator="notEqual">
      <formula>0</formula>
    </cfRule>
  </conditionalFormatting>
  <conditionalFormatting sqref="K29:K43">
    <cfRule type="cellIs" priority="16" dxfId="4" operator="greaterThan">
      <formula>0.1</formula>
    </cfRule>
  </conditionalFormatting>
  <conditionalFormatting sqref="K49:K56">
    <cfRule type="cellIs" priority="10" dxfId="4" operator="greaterThan">
      <formula>0.1</formula>
    </cfRule>
  </conditionalFormatting>
  <conditionalFormatting sqref="K50:K56">
    <cfRule type="cellIs" priority="12" dxfId="5" operator="notEqual">
      <formula>0</formula>
    </cfRule>
  </conditionalFormatting>
  <conditionalFormatting sqref="O49">
    <cfRule type="cellIs" priority="9" dxfId="4" operator="greaterThan">
      <formula>0.1</formula>
    </cfRule>
  </conditionalFormatting>
  <conditionalFormatting sqref="O50:O56">
    <cfRule type="cellIs" priority="7" dxfId="4" operator="greaterThan">
      <formula>0.1</formula>
    </cfRule>
  </conditionalFormatting>
  <conditionalFormatting sqref="O50:O56">
    <cfRule type="cellIs" priority="8" dxfId="5" operator="notEqual">
      <formula>0</formula>
    </cfRule>
  </conditionalFormatting>
  <conditionalFormatting sqref="S50:S56">
    <cfRule type="cellIs" priority="5" dxfId="4" operator="greaterThan">
      <formula>0.1</formula>
    </cfRule>
  </conditionalFormatting>
  <conditionalFormatting sqref="S50:S56">
    <cfRule type="cellIs" priority="6" dxfId="5" operator="notEqual">
      <formula>0</formula>
    </cfRule>
  </conditionalFormatting>
  <conditionalFormatting sqref="O33:O43">
    <cfRule type="cellIs" priority="2" dxfId="5" operator="notEqual">
      <formula>0</formula>
    </cfRule>
  </conditionalFormatting>
  <conditionalFormatting sqref="O33:O43">
    <cfRule type="cellIs" priority="1" dxfId="4" operator="greaterThan">
      <formula>0.1</formula>
    </cfRule>
  </conditionalFormatting>
  <conditionalFormatting sqref="B11:D11 F11 M11:O11 V11:XFD11">
    <cfRule type="expression" priority="15" dxfId="44">
      <formula>Aprekiniem!$B$23=1</formula>
    </cfRule>
  </conditionalFormatting>
  <dataValidations count="1">
    <dataValidation type="decimal" operator="greaterThan" allowBlank="1" showErrorMessage="1" errorTitle="Nepareizs formāts!" error="Laukā drīkst ievadīt tikai ciparus!" sqref="P13:R27 P29:R43 G13:J27 G29:J43">
      <formula1>-10</formula1>
    </dataValidation>
  </dataValidations>
  <printOptions/>
  <pageMargins left="0.7" right="0.7" top="0.75" bottom="0.75" header="0.3" footer="0.3"/>
  <pageSetup fitToHeight="0" fitToWidth="1" horizontalDpi="600" verticalDpi="600" orientation="landscape" paperSize="9" scale="55" r:id="rId2"/>
  <drawing r:id="rId1"/>
  <extLst>
    <ext xmlns:x14="http://schemas.microsoft.com/office/spreadsheetml/2009/9/main" uri="{78C0D931-6437-407d-A8EE-F0AAD7539E65}">
      <x14:conditionalFormattings>
        <x14:conditionalFormatting xmlns:xm="http://schemas.microsoft.com/office/excel/2006/main">
          <x14:cfRule type="expression" priority="15">
            <xm:f>Aprekiniem!$B$23=1</xm:f>
            <x14:dxf>
              <font>
                <color theme="0" tint="-0.149959996342659"/>
              </font>
            </x14:dxf>
          </x14:cfRule>
          <xm:sqref>B11:D11 F11 M11:O11 V11:XFD11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6DCA9-7473-40D9-858F-2E68EA3F57BA}">
  <sheetPr>
    <tabColor theme="9" tint="0.5999900102615356"/>
    <outlinePr summaryBelow="0" summaryRight="0"/>
    <pageSetUpPr fitToPage="1"/>
  </sheetPr>
  <dimension ref="A1:R60"/>
  <sheetViews>
    <sheetView showGridLines="0" workbookViewId="0" topLeftCell="A1">
      <selection activeCell="D18" sqref="D18"/>
    </sheetView>
  </sheetViews>
  <sheetFormatPr defaultColWidth="0" defaultRowHeight="15" zeroHeight="1" outlineLevelRow="1"/>
  <cols>
    <col min="1" max="1" width="3.28125" style="109" customWidth="1"/>
    <col min="2" max="2" width="4.7109375" style="109" customWidth="1"/>
    <col min="3" max="3" width="55.57421875" style="109" customWidth="1"/>
    <col min="4" max="4" width="13.57421875" style="109" customWidth="1"/>
    <col min="5" max="5" width="0.5625" style="109" customWidth="1"/>
    <col min="6" max="10" width="13.57421875" style="109" customWidth="1"/>
    <col min="11" max="11" width="0.71875" style="109" customWidth="1"/>
    <col min="12" max="12" width="14.421875" style="109" customWidth="1"/>
    <col min="13" max="14" width="13.57421875" style="109" hidden="1" customWidth="1"/>
    <col min="15" max="17" width="13.57421875" style="109" customWidth="1"/>
    <col min="18" max="18" width="9.140625" style="109" customWidth="1"/>
    <col min="19" max="19" width="0" style="109" hidden="1" customWidth="1"/>
    <col min="20" max="16384" width="9.140625" style="109" hidden="1" customWidth="1"/>
  </cols>
  <sheetData>
    <row r="1" spans="4:9" ht="15">
      <c r="D1" s="120" t="s">
        <v>85</v>
      </c>
      <c r="E1" s="359"/>
      <c r="F1" s="360"/>
      <c r="G1" s="361"/>
      <c r="H1" s="150" t="str">
        <f>IF(E1="","Jānorāda līguma numurs!","")</f>
        <v>Jānorāda līguma numurs!</v>
      </c>
      <c r="I1" s="149"/>
    </row>
    <row r="2" spans="4:9" ht="3.75" customHeight="1">
      <c r="D2" s="120"/>
      <c r="E2" s="120"/>
      <c r="F2" s="120"/>
      <c r="G2" s="120"/>
      <c r="H2" s="120"/>
      <c r="I2" s="149"/>
    </row>
    <row r="3" spans="4:9" ht="15">
      <c r="D3" s="120" t="s">
        <v>86</v>
      </c>
      <c r="E3" s="362"/>
      <c r="F3" s="363"/>
      <c r="G3" s="364"/>
      <c r="H3" s="151" t="str">
        <f>IF(E3="JĀ","zvaigzītes pazūd","")</f>
        <v/>
      </c>
      <c r="I3" s="149"/>
    </row>
    <row r="4" spans="1:17" ht="15.75" thickBot="1">
      <c r="A4" s="152"/>
      <c r="B4" s="152"/>
      <c r="C4" s="152"/>
      <c r="D4" s="152"/>
      <c r="E4" s="152"/>
      <c r="F4" s="152"/>
      <c r="G4" s="152"/>
      <c r="H4" s="152"/>
      <c r="I4" s="152"/>
      <c r="J4" s="153"/>
      <c r="K4" s="152"/>
      <c r="L4" s="154"/>
      <c r="M4" s="154"/>
      <c r="N4" s="154"/>
      <c r="O4" s="154"/>
      <c r="P4" s="154"/>
      <c r="Q4" s="154"/>
    </row>
    <row r="5" spans="10:17" ht="15">
      <c r="J5" s="119"/>
      <c r="L5" s="120"/>
      <c r="M5" s="120"/>
      <c r="O5" s="120"/>
      <c r="P5" s="120"/>
      <c r="Q5" s="120"/>
    </row>
    <row r="6" spans="3:17" ht="15">
      <c r="C6" s="121"/>
      <c r="J6" s="119"/>
      <c r="L6" s="120"/>
      <c r="M6" s="120"/>
      <c r="O6" s="120"/>
      <c r="P6" s="120"/>
      <c r="Q6" s="120" t="s">
        <v>50</v>
      </c>
    </row>
    <row r="7" spans="3:17" ht="15">
      <c r="C7" s="121"/>
      <c r="J7" s="119"/>
      <c r="L7" s="122"/>
      <c r="M7" s="122"/>
      <c r="O7" s="122"/>
      <c r="P7" s="122"/>
      <c r="Q7" s="122" t="str">
        <f>"Aizdevuma līgumam Nr."&amp;E1</f>
        <v>Aizdevuma līgumam Nr.</v>
      </c>
    </row>
    <row r="8" spans="3:17" ht="24" customHeight="1">
      <c r="C8" s="121"/>
      <c r="J8" s="123"/>
      <c r="L8" s="124"/>
      <c r="M8" s="124"/>
      <c r="O8" s="124"/>
      <c r="P8" s="124"/>
      <c r="Q8" s="124" t="s">
        <v>51</v>
      </c>
    </row>
    <row r="9" spans="3:10" ht="15">
      <c r="C9" s="125"/>
      <c r="J9" s="119"/>
    </row>
    <row r="10" spans="1:10" ht="15">
      <c r="A10" s="126"/>
      <c r="B10" s="127" t="s">
        <v>150</v>
      </c>
      <c r="C10" s="128"/>
      <c r="D10" s="128"/>
      <c r="E10" s="128"/>
      <c r="H10" s="120"/>
      <c r="J10" s="119"/>
    </row>
    <row r="11" spans="5:10" ht="15">
      <c r="E11" s="22"/>
      <c r="J11" s="129"/>
    </row>
    <row r="12" spans="2:17" ht="30" customHeight="1">
      <c r="B12" s="365" t="s">
        <v>52</v>
      </c>
      <c r="C12" s="365"/>
      <c r="D12" s="366" t="s">
        <v>165</v>
      </c>
      <c r="E12" s="22"/>
      <c r="F12" s="368" t="s">
        <v>163</v>
      </c>
      <c r="G12" s="369" t="s">
        <v>112</v>
      </c>
      <c r="H12" s="369"/>
      <c r="I12" s="369"/>
      <c r="J12" s="369"/>
      <c r="L12" s="368" t="s">
        <v>164</v>
      </c>
      <c r="M12" s="372" t="s">
        <v>111</v>
      </c>
      <c r="N12" s="373"/>
      <c r="O12" s="372" t="s">
        <v>113</v>
      </c>
      <c r="P12" s="374"/>
      <c r="Q12" s="374"/>
    </row>
    <row r="13" spans="2:17" ht="75" customHeight="1">
      <c r="B13" s="365"/>
      <c r="C13" s="365"/>
      <c r="D13" s="367"/>
      <c r="E13" s="22"/>
      <c r="F13" s="368"/>
      <c r="G13" s="130" t="s">
        <v>54</v>
      </c>
      <c r="H13" s="130" t="s">
        <v>55</v>
      </c>
      <c r="I13" s="131" t="s">
        <v>56</v>
      </c>
      <c r="J13" s="132" t="s">
        <v>42</v>
      </c>
      <c r="L13" s="368"/>
      <c r="M13" s="130" t="s">
        <v>10</v>
      </c>
      <c r="N13" s="130" t="s">
        <v>67</v>
      </c>
      <c r="O13" s="130" t="s">
        <v>54</v>
      </c>
      <c r="P13" s="130" t="s">
        <v>55</v>
      </c>
      <c r="Q13" s="131" t="s">
        <v>56</v>
      </c>
    </row>
    <row r="14" spans="1:18" ht="54.75" customHeight="1">
      <c r="A14" s="128"/>
      <c r="B14" s="375" t="str">
        <f>Tāme!C10</f>
        <v>I. ATJAUNOJAMO ENERGORESURSU TEHNOLOĢIJU IEVIEŠANA - RAŽOŠANAS IEKĀRTAS</v>
      </c>
      <c r="C14" s="375"/>
      <c r="D14" s="133">
        <f>SUM(D16:D27)</f>
        <v>0</v>
      </c>
      <c r="E14" s="32"/>
      <c r="F14" s="133">
        <f>SUM(F16:F27)</f>
        <v>0</v>
      </c>
      <c r="G14" s="133">
        <f>SUM(G16:G27)</f>
        <v>0</v>
      </c>
      <c r="H14" s="133">
        <f>SUM(H16:H27)</f>
        <v>0</v>
      </c>
      <c r="I14" s="134">
        <f>SUM(I16:I27)</f>
        <v>0</v>
      </c>
      <c r="J14" s="135">
        <f>SUM(J16:J27)</f>
        <v>0</v>
      </c>
      <c r="K14" s="141"/>
      <c r="L14" s="133">
        <f>SUM(L16:L27)</f>
        <v>0</v>
      </c>
      <c r="M14" s="133">
        <f>SUM(M16:M27)</f>
        <v>0</v>
      </c>
      <c r="N14" s="133">
        <f>SUM(N16:N27)</f>
        <v>0</v>
      </c>
      <c r="O14" s="204">
        <f aca="true" t="shared" si="0" ref="O14:Q14">SUM(O16:O27)</f>
        <v>0</v>
      </c>
      <c r="P14" s="204">
        <f t="shared" si="0"/>
        <v>0</v>
      </c>
      <c r="Q14" s="204">
        <f t="shared" si="0"/>
        <v>0</v>
      </c>
      <c r="R14" s="128"/>
    </row>
    <row r="15" spans="1:18" ht="15" customHeight="1" outlineLevel="1">
      <c r="A15" s="136"/>
      <c r="B15" s="370" t="s">
        <v>57</v>
      </c>
      <c r="C15" s="371"/>
      <c r="D15" s="137"/>
      <c r="E15" s="32"/>
      <c r="F15" s="138">
        <f>SUM(G15:J15)</f>
        <v>0</v>
      </c>
      <c r="G15" s="138" t="str">
        <f>_xlfn.IFERROR(G14/$F$14,"-")</f>
        <v>-</v>
      </c>
      <c r="H15" s="138" t="str">
        <f>_xlfn.IFERROR(H14/$F$14,"-")</f>
        <v>-</v>
      </c>
      <c r="I15" s="139" t="str">
        <f>_xlfn.IFERROR(I14/$F$14,"-")</f>
        <v>-</v>
      </c>
      <c r="J15" s="140" t="str">
        <f>_xlfn.IFERROR(J14/$F$14,"-")</f>
        <v>-</v>
      </c>
      <c r="K15" s="141"/>
      <c r="L15" s="138">
        <f>SUM(O15:Q15)</f>
        <v>0</v>
      </c>
      <c r="M15" s="138"/>
      <c r="N15" s="138"/>
      <c r="O15" s="138" t="str">
        <f aca="true" t="shared" si="1" ref="O15:Q15">_xlfn.IFERROR(O14/$L$14,"-")</f>
        <v>-</v>
      </c>
      <c r="P15" s="138" t="str">
        <f t="shared" si="1"/>
        <v>-</v>
      </c>
      <c r="Q15" s="138" t="str">
        <f t="shared" si="1"/>
        <v>-</v>
      </c>
      <c r="R15" s="136"/>
    </row>
    <row r="16" spans="2:17" ht="15" customHeight="1" outlineLevel="1">
      <c r="B16" s="156" t="str">
        <f>IF(Finansējums!B13="","",Finansējums!B13)</f>
        <v/>
      </c>
      <c r="C16" s="156" t="str">
        <f>IF(Finansējums!C13="","",Finansējums!C13)</f>
        <v/>
      </c>
      <c r="D16" s="209" t="str">
        <f>IF(Finansējums!D13="","",Finansējums!D13)</f>
        <v/>
      </c>
      <c r="E16" s="206"/>
      <c r="F16" s="208" t="str">
        <f>IF(Finansējums!F13="","",Finansējums!F13)</f>
        <v/>
      </c>
      <c r="G16" s="208" t="str">
        <f>IF(Finansējums!G13="","",Finansējums!G13)</f>
        <v/>
      </c>
      <c r="H16" s="208" t="str">
        <f>IF(Finansējums!H13="","",Finansējums!H13)</f>
        <v/>
      </c>
      <c r="I16" s="208" t="str">
        <f>IF(Finansējums!I13="","",Finansējums!I13)</f>
        <v/>
      </c>
      <c r="J16" s="209" t="str">
        <f>IF(Finansējums!J13="","",Finansējums!J13)</f>
        <v/>
      </c>
      <c r="K16" s="207"/>
      <c r="L16" s="208" t="str">
        <f>IF(Finansējums!M13="","",Finansējums!M13)</f>
        <v/>
      </c>
      <c r="M16" s="208" t="str">
        <f>IF(Finansējums!N13="","",Finansējums!N13)</f>
        <v/>
      </c>
      <c r="N16" s="208">
        <f>IF(Finansējums!O13="","",Finansējums!O13)</f>
        <v>0</v>
      </c>
      <c r="O16" s="208" t="str">
        <f>IF(Finansējums!P13="","",Finansējums!P13)</f>
        <v/>
      </c>
      <c r="P16" s="208" t="str">
        <f>IF(Finansējums!Q13="","",Finansējums!Q13)</f>
        <v/>
      </c>
      <c r="Q16" s="209" t="str">
        <f>IF(Finansējums!R13="","",Finansējums!R13)</f>
        <v/>
      </c>
    </row>
    <row r="17" spans="2:17" ht="15" customHeight="1" outlineLevel="1">
      <c r="B17" s="156" t="str">
        <f>IF(Finansējums!B14="","",Finansējums!B14)</f>
        <v/>
      </c>
      <c r="C17" s="156" t="str">
        <f>IF(Finansējums!C14="","",Finansējums!C14)</f>
        <v/>
      </c>
      <c r="D17" s="209" t="str">
        <f>IF(Finansējums!D14="","",Finansējums!D14)</f>
        <v/>
      </c>
      <c r="E17" s="206"/>
      <c r="F17" s="208" t="str">
        <f>IF(Finansējums!F14="","",Finansējums!F14)</f>
        <v/>
      </c>
      <c r="G17" s="208" t="str">
        <f>IF(Finansējums!G14="","",Finansējums!G14)</f>
        <v/>
      </c>
      <c r="H17" s="208" t="str">
        <f>IF(Finansējums!H14="","",Finansējums!H14)</f>
        <v/>
      </c>
      <c r="I17" s="208" t="str">
        <f>IF(Finansējums!I14="","",Finansējums!I14)</f>
        <v/>
      </c>
      <c r="J17" s="209" t="str">
        <f>IF(Finansējums!J14="","",Finansējums!J14)</f>
        <v/>
      </c>
      <c r="K17" s="207"/>
      <c r="L17" s="208" t="str">
        <f>IF(Finansējums!M14="","",Finansējums!M14)</f>
        <v/>
      </c>
      <c r="M17" s="208" t="str">
        <f>IF(Finansējums!N14="","",Finansējums!N14)</f>
        <v/>
      </c>
      <c r="N17" s="208">
        <f>IF(Finansējums!O14="","",Finansējums!O14)</f>
        <v>0</v>
      </c>
      <c r="O17" s="208" t="str">
        <f>IF(Finansējums!P14="","",Finansējums!P14)</f>
        <v/>
      </c>
      <c r="P17" s="208" t="str">
        <f>IF(Finansējums!Q14="","",Finansējums!Q14)</f>
        <v/>
      </c>
      <c r="Q17" s="209" t="str">
        <f>IF(Finansējums!R14="","",Finansējums!R14)</f>
        <v/>
      </c>
    </row>
    <row r="18" spans="2:17" ht="15" customHeight="1" outlineLevel="1">
      <c r="B18" s="156" t="str">
        <f>IF(Finansējums!B15="","",Finansējums!B15)</f>
        <v/>
      </c>
      <c r="C18" s="156" t="str">
        <f>IF(Finansējums!C15="","",Finansējums!C15)</f>
        <v/>
      </c>
      <c r="D18" s="209" t="str">
        <f>IF(Finansējums!D15="","",Finansējums!D15)</f>
        <v/>
      </c>
      <c r="E18" s="206"/>
      <c r="F18" s="208" t="str">
        <f>IF(Finansējums!F15="","",Finansējums!F15)</f>
        <v/>
      </c>
      <c r="G18" s="208" t="str">
        <f>IF(Finansējums!G15="","",Finansējums!G15)</f>
        <v/>
      </c>
      <c r="H18" s="208" t="str">
        <f>IF(Finansējums!H15="","",Finansējums!H15)</f>
        <v/>
      </c>
      <c r="I18" s="208" t="str">
        <f>IF(Finansējums!I15="","",Finansējums!I15)</f>
        <v/>
      </c>
      <c r="J18" s="209" t="str">
        <f>IF(Finansējums!J15="","",Finansējums!J15)</f>
        <v/>
      </c>
      <c r="K18" s="207"/>
      <c r="L18" s="208" t="str">
        <f>IF(Finansējums!M15="","",Finansējums!M15)</f>
        <v/>
      </c>
      <c r="M18" s="208" t="str">
        <f>IF(Finansējums!N15="","",Finansējums!N15)</f>
        <v/>
      </c>
      <c r="N18" s="208">
        <f>IF(Finansējums!O15="","",Finansējums!O15)</f>
        <v>0</v>
      </c>
      <c r="O18" s="208" t="str">
        <f>IF(Finansējums!P15="","",Finansējums!P15)</f>
        <v/>
      </c>
      <c r="P18" s="208" t="str">
        <f>IF(Finansējums!Q15="","",Finansējums!Q15)</f>
        <v/>
      </c>
      <c r="Q18" s="209" t="str">
        <f>IF(Finansējums!R15="","",Finansējums!R15)</f>
        <v/>
      </c>
    </row>
    <row r="19" spans="2:17" ht="15" customHeight="1" outlineLevel="1">
      <c r="B19" s="156" t="str">
        <f>IF(Finansējums!B16="","",Finansējums!B16)</f>
        <v/>
      </c>
      <c r="C19" s="156" t="str">
        <f>IF(Finansējums!C16="","",Finansējums!C16)</f>
        <v/>
      </c>
      <c r="D19" s="209" t="str">
        <f>IF(Finansējums!D16="","",Finansējums!D16)</f>
        <v/>
      </c>
      <c r="E19" s="206"/>
      <c r="F19" s="208" t="str">
        <f>IF(Finansējums!F16="","",Finansējums!F16)</f>
        <v/>
      </c>
      <c r="G19" s="208" t="str">
        <f>IF(Finansējums!G16="","",Finansējums!G16)</f>
        <v/>
      </c>
      <c r="H19" s="208" t="str">
        <f>IF(Finansējums!H16="","",Finansējums!H16)</f>
        <v/>
      </c>
      <c r="I19" s="208" t="str">
        <f>IF(Finansējums!I16="","",Finansējums!I16)</f>
        <v/>
      </c>
      <c r="J19" s="209" t="str">
        <f>IF(Finansējums!J16="","",Finansējums!J16)</f>
        <v/>
      </c>
      <c r="K19" s="207"/>
      <c r="L19" s="208" t="str">
        <f>IF(Finansējums!M16="","",Finansējums!M16)</f>
        <v/>
      </c>
      <c r="M19" s="208" t="str">
        <f>IF(Finansējums!N16="","",Finansējums!N16)</f>
        <v/>
      </c>
      <c r="N19" s="208">
        <f>IF(Finansējums!O16="","",Finansējums!O16)</f>
        <v>0</v>
      </c>
      <c r="O19" s="208" t="str">
        <f>IF(Finansējums!P16="","",Finansējums!P16)</f>
        <v/>
      </c>
      <c r="P19" s="208" t="str">
        <f>IF(Finansējums!Q16="","",Finansējums!Q16)</f>
        <v/>
      </c>
      <c r="Q19" s="209" t="str">
        <f>IF(Finansējums!R16="","",Finansējums!R16)</f>
        <v/>
      </c>
    </row>
    <row r="20" spans="2:17" ht="15" customHeight="1" outlineLevel="1">
      <c r="B20" s="156" t="str">
        <f>IF(Finansējums!B17="","",Finansējums!B17)</f>
        <v/>
      </c>
      <c r="C20" s="156" t="str">
        <f>IF(Finansējums!C17="","",Finansējums!C17)</f>
        <v/>
      </c>
      <c r="D20" s="209" t="str">
        <f>IF(Finansējums!D17="","",Finansējums!D17)</f>
        <v/>
      </c>
      <c r="E20" s="206"/>
      <c r="F20" s="208" t="str">
        <f>IF(Finansējums!F17="","",Finansējums!F17)</f>
        <v/>
      </c>
      <c r="G20" s="208" t="str">
        <f>IF(Finansējums!G17="","",Finansējums!G17)</f>
        <v/>
      </c>
      <c r="H20" s="208" t="str">
        <f>IF(Finansējums!H17="","",Finansējums!H17)</f>
        <v/>
      </c>
      <c r="I20" s="208" t="str">
        <f>IF(Finansējums!I17="","",Finansējums!I17)</f>
        <v/>
      </c>
      <c r="J20" s="209" t="str">
        <f>IF(Finansējums!J17="","",Finansējums!J17)</f>
        <v/>
      </c>
      <c r="K20" s="207"/>
      <c r="L20" s="208" t="str">
        <f>IF(Finansējums!M17="","",Finansējums!M17)</f>
        <v/>
      </c>
      <c r="M20" s="208" t="str">
        <f>IF(Finansējums!N17="","",Finansējums!N17)</f>
        <v/>
      </c>
      <c r="N20" s="208">
        <f>IF(Finansējums!O17="","",Finansējums!O17)</f>
        <v>0</v>
      </c>
      <c r="O20" s="208" t="str">
        <f>IF(Finansējums!P17="","",Finansējums!P17)</f>
        <v/>
      </c>
      <c r="P20" s="208" t="str">
        <f>IF(Finansējums!Q17="","",Finansējums!Q17)</f>
        <v/>
      </c>
      <c r="Q20" s="209" t="str">
        <f>IF(Finansējums!R17="","",Finansējums!R17)</f>
        <v/>
      </c>
    </row>
    <row r="21" spans="2:17" ht="15" customHeight="1" outlineLevel="1">
      <c r="B21" s="156" t="str">
        <f>IF(Finansējums!B18="","",Finansējums!B18)</f>
        <v/>
      </c>
      <c r="C21" s="156" t="str">
        <f>IF(Finansējums!C18="","",Finansējums!C18)</f>
        <v/>
      </c>
      <c r="D21" s="209" t="str">
        <f>IF(Finansējums!D18="","",Finansējums!D18)</f>
        <v/>
      </c>
      <c r="E21" s="206"/>
      <c r="F21" s="208" t="str">
        <f>IF(Finansējums!F18="","",Finansējums!F18)</f>
        <v/>
      </c>
      <c r="G21" s="208" t="str">
        <f>IF(Finansējums!G18="","",Finansējums!G18)</f>
        <v/>
      </c>
      <c r="H21" s="208" t="str">
        <f>IF(Finansējums!H18="","",Finansējums!H18)</f>
        <v/>
      </c>
      <c r="I21" s="208" t="str">
        <f>IF(Finansējums!I18="","",Finansējums!I18)</f>
        <v/>
      </c>
      <c r="J21" s="209" t="str">
        <f>IF(Finansējums!J18="","",Finansējums!J18)</f>
        <v/>
      </c>
      <c r="K21" s="207"/>
      <c r="L21" s="208" t="str">
        <f>IF(Finansējums!M18="","",Finansējums!M18)</f>
        <v/>
      </c>
      <c r="M21" s="208" t="str">
        <f>IF(Finansējums!N18="","",Finansējums!N18)</f>
        <v/>
      </c>
      <c r="N21" s="208">
        <f>IF(Finansējums!O18="","",Finansējums!O18)</f>
        <v>0</v>
      </c>
      <c r="O21" s="208" t="str">
        <f>IF(Finansējums!P18="","",Finansējums!P18)</f>
        <v/>
      </c>
      <c r="P21" s="208" t="str">
        <f>IF(Finansējums!Q18="","",Finansējums!Q18)</f>
        <v/>
      </c>
      <c r="Q21" s="209" t="str">
        <f>IF(Finansējums!R18="","",Finansējums!R18)</f>
        <v/>
      </c>
    </row>
    <row r="22" spans="2:17" ht="15" customHeight="1" outlineLevel="1">
      <c r="B22" s="156" t="str">
        <f>IF(Finansējums!B19="","",Finansējums!B19)</f>
        <v/>
      </c>
      <c r="C22" s="156" t="str">
        <f>IF(Finansējums!C19="","",Finansējums!C19)</f>
        <v/>
      </c>
      <c r="D22" s="209" t="str">
        <f>IF(Finansējums!D19="","",Finansējums!D19)</f>
        <v/>
      </c>
      <c r="E22" s="206"/>
      <c r="F22" s="208" t="str">
        <f>IF(Finansējums!F19="","",Finansējums!F19)</f>
        <v/>
      </c>
      <c r="G22" s="208" t="str">
        <f>IF(Finansējums!G19="","",Finansējums!G19)</f>
        <v/>
      </c>
      <c r="H22" s="208" t="str">
        <f>IF(Finansējums!H19="","",Finansējums!H19)</f>
        <v/>
      </c>
      <c r="I22" s="208" t="str">
        <f>IF(Finansējums!I19="","",Finansējums!I19)</f>
        <v/>
      </c>
      <c r="J22" s="209" t="str">
        <f>IF(Finansējums!J19="","",Finansējums!J19)</f>
        <v/>
      </c>
      <c r="K22" s="207"/>
      <c r="L22" s="208" t="str">
        <f>IF(Finansējums!M19="","",Finansējums!M19)</f>
        <v/>
      </c>
      <c r="M22" s="208" t="str">
        <f>IF(Finansējums!N19="","",Finansējums!N19)</f>
        <v/>
      </c>
      <c r="N22" s="208">
        <f>IF(Finansējums!O19="","",Finansējums!O19)</f>
        <v>0</v>
      </c>
      <c r="O22" s="208" t="str">
        <f>IF(Finansējums!P19="","",Finansējums!P19)</f>
        <v/>
      </c>
      <c r="P22" s="208" t="str">
        <f>IF(Finansējums!Q19="","",Finansējums!Q19)</f>
        <v/>
      </c>
      <c r="Q22" s="209" t="str">
        <f>IF(Finansējums!R19="","",Finansējums!R19)</f>
        <v/>
      </c>
    </row>
    <row r="23" spans="2:17" ht="15" customHeight="1" outlineLevel="1">
      <c r="B23" s="156" t="str">
        <f>IF(Finansējums!B20="","",Finansējums!B20)</f>
        <v/>
      </c>
      <c r="C23" s="156" t="str">
        <f>IF(Finansējums!C20="","",Finansējums!C20)</f>
        <v/>
      </c>
      <c r="D23" s="209" t="str">
        <f>IF(Finansējums!D20="","",Finansējums!D20)</f>
        <v/>
      </c>
      <c r="E23" s="206"/>
      <c r="F23" s="208" t="str">
        <f>IF(Finansējums!F20="","",Finansējums!F20)</f>
        <v/>
      </c>
      <c r="G23" s="208" t="str">
        <f>IF(Finansējums!G20="","",Finansējums!G20)</f>
        <v/>
      </c>
      <c r="H23" s="208" t="str">
        <f>IF(Finansējums!H20="","",Finansējums!H20)</f>
        <v/>
      </c>
      <c r="I23" s="208" t="str">
        <f>IF(Finansējums!I20="","",Finansējums!I20)</f>
        <v/>
      </c>
      <c r="J23" s="209" t="str">
        <f>IF(Finansējums!J20="","",Finansējums!J20)</f>
        <v/>
      </c>
      <c r="K23" s="207"/>
      <c r="L23" s="208" t="str">
        <f>IF(Finansējums!M20="","",Finansējums!M20)</f>
        <v/>
      </c>
      <c r="M23" s="208" t="str">
        <f>IF(Finansējums!N20="","",Finansējums!N20)</f>
        <v/>
      </c>
      <c r="N23" s="208">
        <f>IF(Finansējums!O20="","",Finansējums!O20)</f>
        <v>0</v>
      </c>
      <c r="O23" s="208" t="str">
        <f>IF(Finansējums!P20="","",Finansējums!P20)</f>
        <v/>
      </c>
      <c r="P23" s="208" t="str">
        <f>IF(Finansējums!Q20="","",Finansējums!Q20)</f>
        <v/>
      </c>
      <c r="Q23" s="209" t="str">
        <f>IF(Finansējums!R20="","",Finansējums!R20)</f>
        <v/>
      </c>
    </row>
    <row r="24" spans="2:17" ht="15" customHeight="1" outlineLevel="1">
      <c r="B24" s="156" t="str">
        <f>IF(Finansējums!B21="","",Finansējums!B21)</f>
        <v/>
      </c>
      <c r="C24" s="156" t="str">
        <f>IF(Finansējums!C21="","",Finansējums!C21)</f>
        <v/>
      </c>
      <c r="D24" s="209" t="str">
        <f>IF(Finansējums!D21="","",Finansējums!D21)</f>
        <v/>
      </c>
      <c r="E24" s="206"/>
      <c r="F24" s="208" t="str">
        <f>IF(Finansējums!F21="","",Finansējums!F21)</f>
        <v/>
      </c>
      <c r="G24" s="208" t="str">
        <f>IF(Finansējums!G21="","",Finansējums!G21)</f>
        <v/>
      </c>
      <c r="H24" s="208" t="str">
        <f>IF(Finansējums!H21="","",Finansējums!H21)</f>
        <v/>
      </c>
      <c r="I24" s="208" t="str">
        <f>IF(Finansējums!I21="","",Finansējums!I21)</f>
        <v/>
      </c>
      <c r="J24" s="209" t="str">
        <f>IF(Finansējums!J21="","",Finansējums!J21)</f>
        <v/>
      </c>
      <c r="K24" s="207"/>
      <c r="L24" s="208" t="str">
        <f>IF(Finansējums!M21="","",Finansējums!M21)</f>
        <v/>
      </c>
      <c r="M24" s="208" t="str">
        <f>IF(Finansējums!N21="","",Finansējums!N21)</f>
        <v/>
      </c>
      <c r="N24" s="208">
        <f>IF(Finansējums!O21="","",Finansējums!O21)</f>
        <v>0</v>
      </c>
      <c r="O24" s="208" t="str">
        <f>IF(Finansējums!P21="","",Finansējums!P21)</f>
        <v/>
      </c>
      <c r="P24" s="208" t="str">
        <f>IF(Finansējums!Q21="","",Finansējums!Q21)</f>
        <v/>
      </c>
      <c r="Q24" s="209" t="str">
        <f>IF(Finansējums!R21="","",Finansējums!R21)</f>
        <v/>
      </c>
    </row>
    <row r="25" spans="2:17" ht="15" customHeight="1" outlineLevel="1">
      <c r="B25" s="156" t="str">
        <f>IF(Finansējums!B22="","",Finansējums!B22)</f>
        <v/>
      </c>
      <c r="C25" s="156" t="str">
        <f>IF(Finansējums!C22="","",Finansējums!C22)</f>
        <v/>
      </c>
      <c r="D25" s="209" t="str">
        <f>IF(Finansējums!D22="","",Finansējums!D22)</f>
        <v/>
      </c>
      <c r="E25" s="206"/>
      <c r="F25" s="208" t="str">
        <f>IF(Finansējums!F22="","",Finansējums!F22)</f>
        <v/>
      </c>
      <c r="G25" s="208" t="str">
        <f>IF(Finansējums!G22="","",Finansējums!G22)</f>
        <v/>
      </c>
      <c r="H25" s="208" t="str">
        <f>IF(Finansējums!H22="","",Finansējums!H22)</f>
        <v/>
      </c>
      <c r="I25" s="208" t="str">
        <f>IF(Finansējums!I22="","",Finansējums!I22)</f>
        <v/>
      </c>
      <c r="J25" s="209" t="str">
        <f>IF(Finansējums!J22="","",Finansējums!J22)</f>
        <v/>
      </c>
      <c r="K25" s="207"/>
      <c r="L25" s="208" t="str">
        <f>IF(Finansējums!M22="","",Finansējums!M22)</f>
        <v/>
      </c>
      <c r="M25" s="208" t="str">
        <f>IF(Finansējums!N22="","",Finansējums!N22)</f>
        <v/>
      </c>
      <c r="N25" s="208">
        <f>IF(Finansējums!O22="","",Finansējums!O22)</f>
        <v>0</v>
      </c>
      <c r="O25" s="208" t="str">
        <f>IF(Finansējums!P22="","",Finansējums!P22)</f>
        <v/>
      </c>
      <c r="P25" s="208" t="str">
        <f>IF(Finansējums!Q22="","",Finansējums!Q22)</f>
        <v/>
      </c>
      <c r="Q25" s="209" t="str">
        <f>IF(Finansējums!R22="","",Finansējums!R22)</f>
        <v/>
      </c>
    </row>
    <row r="26" spans="2:17" ht="15" customHeight="1" outlineLevel="1">
      <c r="B26" s="156" t="str">
        <f>IF(Finansējums!B23="","",Finansējums!B23)</f>
        <v/>
      </c>
      <c r="C26" s="156" t="str">
        <f>IF(Finansējums!C23="","",Finansējums!C23)</f>
        <v/>
      </c>
      <c r="D26" s="209" t="str">
        <f>IF(Finansējums!D23="","",Finansējums!D23)</f>
        <v/>
      </c>
      <c r="E26" s="206"/>
      <c r="F26" s="208" t="str">
        <f>IF(Finansējums!F23="","",Finansējums!F23)</f>
        <v/>
      </c>
      <c r="G26" s="208" t="str">
        <f>IF(Finansējums!G23="","",Finansējums!G23)</f>
        <v/>
      </c>
      <c r="H26" s="208" t="str">
        <f>IF(Finansējums!H23="","",Finansējums!H23)</f>
        <v/>
      </c>
      <c r="I26" s="208" t="str">
        <f>IF(Finansējums!I23="","",Finansējums!I23)</f>
        <v/>
      </c>
      <c r="J26" s="209" t="str">
        <f>IF(Finansējums!J23="","",Finansējums!J23)</f>
        <v/>
      </c>
      <c r="K26" s="207"/>
      <c r="L26" s="208" t="str">
        <f>IF(Finansējums!M23="","",Finansējums!M23)</f>
        <v/>
      </c>
      <c r="M26" s="208" t="str">
        <f>IF(Finansējums!N23="","",Finansējums!N23)</f>
        <v/>
      </c>
      <c r="N26" s="208">
        <f>IF(Finansējums!O23="","",Finansējums!O23)</f>
        <v>0</v>
      </c>
      <c r="O26" s="208" t="str">
        <f>IF(Finansējums!P23="","",Finansējums!P23)</f>
        <v/>
      </c>
      <c r="P26" s="208" t="str">
        <f>IF(Finansējums!Q23="","",Finansējums!Q23)</f>
        <v/>
      </c>
      <c r="Q26" s="209" t="str">
        <f>IF(Finansējums!R23="","",Finansējums!R23)</f>
        <v/>
      </c>
    </row>
    <row r="27" spans="2:17" ht="15" customHeight="1" outlineLevel="1">
      <c r="B27" s="156" t="str">
        <f>IF(Finansējums!B24="","",Finansējums!B24)</f>
        <v/>
      </c>
      <c r="C27" s="156" t="str">
        <f>IF(Finansējums!C24="","",Finansējums!C24)</f>
        <v/>
      </c>
      <c r="D27" s="274" t="str">
        <f>IF(Finansējums!D24="","",Finansējums!D24)</f>
        <v/>
      </c>
      <c r="E27" s="206"/>
      <c r="F27" s="208" t="str">
        <f>IF(Finansējums!F24="","",Finansējums!F24)</f>
        <v/>
      </c>
      <c r="G27" s="208" t="str">
        <f>IF(Finansējums!G24="","",Finansējums!G24)</f>
        <v/>
      </c>
      <c r="H27" s="208" t="str">
        <f>IF(Finansējums!H24="","",Finansējums!H24)</f>
        <v/>
      </c>
      <c r="I27" s="208" t="str">
        <f>IF(Finansējums!I24="","",Finansējums!I24)</f>
        <v/>
      </c>
      <c r="J27" s="274" t="str">
        <f>IF(Finansējums!J24="","",Finansējums!J24)</f>
        <v/>
      </c>
      <c r="K27" s="207"/>
      <c r="L27" s="208" t="str">
        <f>IF(Finansējums!M24="","",Finansējums!M24)</f>
        <v/>
      </c>
      <c r="M27" s="208" t="str">
        <f>IF(Finansējums!N24="","",Finansējums!N24)</f>
        <v/>
      </c>
      <c r="N27" s="208">
        <f>IF(Finansējums!O24="","",Finansējums!O24)</f>
        <v>0</v>
      </c>
      <c r="O27" s="208" t="str">
        <f>IF(Finansējums!P24="","",Finansējums!P24)</f>
        <v/>
      </c>
      <c r="P27" s="208" t="str">
        <f>IF(Finansējums!Q24="","",Finansējums!Q24)</f>
        <v/>
      </c>
      <c r="Q27" s="209" t="str">
        <f>IF(Finansējums!R24="","",Finansējums!R24)</f>
        <v/>
      </c>
    </row>
    <row r="28" spans="2:17" ht="52.5" customHeight="1">
      <c r="B28" s="375" t="str">
        <f>Tāme!C31</f>
        <v>II. ATJAUNOJAMO ENERGORESURSU TEHNOLOĢIJU IEVIEŠANA - AKUMULĒŠANAS IEKĀRTAS</v>
      </c>
      <c r="C28" s="375"/>
      <c r="D28" s="133">
        <f>SUM(D30:D41)</f>
        <v>0</v>
      </c>
      <c r="E28" s="32"/>
      <c r="F28" s="133">
        <f>SUM(F30:F41)</f>
        <v>0</v>
      </c>
      <c r="G28" s="133">
        <f>SUM(G30:G41)</f>
        <v>0</v>
      </c>
      <c r="H28" s="133">
        <f>SUM(H30:H41)</f>
        <v>0</v>
      </c>
      <c r="I28" s="134">
        <f>SUM(I30:I41)</f>
        <v>0</v>
      </c>
      <c r="J28" s="135">
        <f>SUM(J30:J41)</f>
        <v>0</v>
      </c>
      <c r="K28" s="141"/>
      <c r="L28" s="133">
        <f>SUM(L30:L41)</f>
        <v>0</v>
      </c>
      <c r="M28" s="133">
        <f>SUM(M30:M41)</f>
        <v>0</v>
      </c>
      <c r="N28" s="133">
        <f>SUM(N30:N41)</f>
        <v>0</v>
      </c>
      <c r="O28" s="133">
        <f aca="true" t="shared" si="2" ref="O28:Q28">SUM(O30:O41)</f>
        <v>0</v>
      </c>
      <c r="P28" s="133">
        <f t="shared" si="2"/>
        <v>0</v>
      </c>
      <c r="Q28" s="133">
        <f t="shared" si="2"/>
        <v>0</v>
      </c>
    </row>
    <row r="29" spans="1:18" ht="15" customHeight="1" outlineLevel="1">
      <c r="A29" s="136"/>
      <c r="B29" s="370" t="s">
        <v>57</v>
      </c>
      <c r="C29" s="371"/>
      <c r="D29" s="137"/>
      <c r="E29" s="32"/>
      <c r="F29" s="138">
        <f>SUM(G29:J29)</f>
        <v>0</v>
      </c>
      <c r="G29" s="138" t="str">
        <f>_xlfn.IFERROR(G28/$F$28,"-")</f>
        <v>-</v>
      </c>
      <c r="H29" s="138" t="str">
        <f>_xlfn.IFERROR(H28/$F$28,"-")</f>
        <v>-</v>
      </c>
      <c r="I29" s="139" t="str">
        <f>_xlfn.IFERROR(I28/$F$28,"-")</f>
        <v>-</v>
      </c>
      <c r="J29" s="140" t="str">
        <f>_xlfn.IFERROR(J28/$F$28,"-")</f>
        <v>-</v>
      </c>
      <c r="K29" s="141"/>
      <c r="L29" s="138">
        <f>SUM(O29:Q29)</f>
        <v>0</v>
      </c>
      <c r="M29" s="138"/>
      <c r="N29" s="138"/>
      <c r="O29" s="138" t="str">
        <f aca="true" t="shared" si="3" ref="O29:Q29">_xlfn.IFERROR(O28/$L$28,"-")</f>
        <v>-</v>
      </c>
      <c r="P29" s="138" t="str">
        <f t="shared" si="3"/>
        <v>-</v>
      </c>
      <c r="Q29" s="138" t="str">
        <f t="shared" si="3"/>
        <v>-</v>
      </c>
      <c r="R29" s="136"/>
    </row>
    <row r="30" spans="2:17" ht="15" customHeight="1" outlineLevel="1">
      <c r="B30" s="156" t="str">
        <f>IF(Finansējums!B29="","",Finansējums!B29)</f>
        <v/>
      </c>
      <c r="C30" s="157" t="str">
        <f>IF(Finansējums!C29="","",Finansējums!C29)</f>
        <v/>
      </c>
      <c r="D30" s="158" t="str">
        <f>IF(Finansējums!D29="","",Finansējums!D29)</f>
        <v/>
      </c>
      <c r="E30" s="206"/>
      <c r="F30" s="158" t="str">
        <f>IF(Finansējums!F29="","",Finansējums!F29)</f>
        <v/>
      </c>
      <c r="G30" s="158" t="str">
        <f>IF(Finansējums!G29="","",Finansējums!G29)</f>
        <v/>
      </c>
      <c r="H30" s="158" t="str">
        <f>IF(Finansējums!H29="","",Finansējums!H29)</f>
        <v/>
      </c>
      <c r="I30" s="158" t="str">
        <f>IF(Finansējums!I29="","",Finansējums!I29)</f>
        <v/>
      </c>
      <c r="J30" s="158" t="str">
        <f>IF(Finansējums!J29="","",Finansējums!J29)</f>
        <v/>
      </c>
      <c r="K30" s="207"/>
      <c r="L30" s="208" t="str">
        <f>IF(Finansējums!M29="","",Finansējums!M29)</f>
        <v/>
      </c>
      <c r="M30" s="208" t="str">
        <f>IF(Finansējums!N29="","",Finansējums!N29)</f>
        <v/>
      </c>
      <c r="N30" s="208" t="str">
        <f>IF(Finansējums!O29="","",Finansējums!O29)</f>
        <v/>
      </c>
      <c r="O30" s="208" t="str">
        <f>IF(Finansējums!P29="","",Finansējums!P29)</f>
        <v/>
      </c>
      <c r="P30" s="208" t="str">
        <f>IF(Finansējums!Q29="","",Finansējums!Q29)</f>
        <v/>
      </c>
      <c r="Q30" s="209" t="str">
        <f>IF(Finansējums!R29="","",Finansējums!R29)</f>
        <v/>
      </c>
    </row>
    <row r="31" spans="2:17" ht="15" customHeight="1" outlineLevel="1">
      <c r="B31" s="156" t="str">
        <f>IF(Finansējums!B30="","",Finansējums!B30)</f>
        <v/>
      </c>
      <c r="C31" s="157" t="str">
        <f>IF(Finansējums!C30="","",Finansējums!C30)</f>
        <v/>
      </c>
      <c r="D31" s="158" t="str">
        <f>IF(Finansējums!D30="","",Finansējums!D30)</f>
        <v/>
      </c>
      <c r="E31" s="206"/>
      <c r="F31" s="158" t="str">
        <f>IF(Finansējums!F30="","",Finansējums!F30)</f>
        <v/>
      </c>
      <c r="G31" s="158" t="str">
        <f>IF(Finansējums!G30="","",Finansējums!G30)</f>
        <v/>
      </c>
      <c r="H31" s="158" t="str">
        <f>IF(Finansējums!H30="","",Finansējums!H30)</f>
        <v/>
      </c>
      <c r="I31" s="158" t="str">
        <f>IF(Finansējums!I30="","",Finansējums!I30)</f>
        <v/>
      </c>
      <c r="J31" s="158" t="str">
        <f>IF(Finansējums!J30="","",Finansējums!J30)</f>
        <v/>
      </c>
      <c r="K31" s="207"/>
      <c r="L31" s="208" t="str">
        <f>IF(Finansējums!M30="","",Finansējums!M30)</f>
        <v/>
      </c>
      <c r="M31" s="208" t="str">
        <f>IF(Finansējums!N30="","",Finansējums!N30)</f>
        <v/>
      </c>
      <c r="N31" s="208" t="str">
        <f>IF(Finansējums!O30="","",Finansējums!O30)</f>
        <v/>
      </c>
      <c r="O31" s="208" t="str">
        <f>IF(Finansējums!P30="","",Finansējums!P30)</f>
        <v/>
      </c>
      <c r="P31" s="208" t="str">
        <f>IF(Finansējums!Q30="","",Finansējums!Q30)</f>
        <v/>
      </c>
      <c r="Q31" s="209" t="str">
        <f>IF(Finansējums!R30="","",Finansējums!R30)</f>
        <v/>
      </c>
    </row>
    <row r="32" spans="2:17" ht="15" customHeight="1" outlineLevel="1">
      <c r="B32" s="156" t="str">
        <f>IF(Finansējums!B31="","",Finansējums!B31)</f>
        <v/>
      </c>
      <c r="C32" s="157" t="str">
        <f>IF(Finansējums!C31="","",Finansējums!C31)</f>
        <v/>
      </c>
      <c r="D32" s="158" t="str">
        <f>IF(Finansējums!D31="","",Finansējums!D31)</f>
        <v/>
      </c>
      <c r="E32" s="206"/>
      <c r="F32" s="158" t="str">
        <f>IF(Finansējums!F31="","",Finansējums!F31)</f>
        <v/>
      </c>
      <c r="G32" s="158" t="str">
        <f>IF(Finansējums!G31="","",Finansējums!G31)</f>
        <v/>
      </c>
      <c r="H32" s="158" t="str">
        <f>IF(Finansējums!H31="","",Finansējums!H31)</f>
        <v/>
      </c>
      <c r="I32" s="158" t="str">
        <f>IF(Finansējums!I31="","",Finansējums!I31)</f>
        <v/>
      </c>
      <c r="J32" s="158" t="str">
        <f>IF(Finansējums!J31="","",Finansējums!J31)</f>
        <v/>
      </c>
      <c r="K32" s="207"/>
      <c r="L32" s="208" t="str">
        <f>IF(Finansējums!M31="","",Finansējums!M31)</f>
        <v/>
      </c>
      <c r="M32" s="208" t="str">
        <f>IF(Finansējums!N31="","",Finansējums!N31)</f>
        <v/>
      </c>
      <c r="N32" s="208" t="str">
        <f>IF(Finansējums!O31="","",Finansējums!O31)</f>
        <v/>
      </c>
      <c r="O32" s="208" t="str">
        <f>IF(Finansējums!P31="","",Finansējums!P31)</f>
        <v/>
      </c>
      <c r="P32" s="208" t="str">
        <f>IF(Finansējums!Q31="","",Finansējums!Q31)</f>
        <v/>
      </c>
      <c r="Q32" s="209" t="str">
        <f>IF(Finansējums!R31="","",Finansējums!R31)</f>
        <v/>
      </c>
    </row>
    <row r="33" spans="2:17" ht="15" customHeight="1" outlineLevel="1">
      <c r="B33" s="156" t="str">
        <f>IF(Finansējums!B32="","",Finansējums!B32)</f>
        <v/>
      </c>
      <c r="C33" s="157" t="str">
        <f>IF(Finansējums!C32="","",Finansējums!C32)</f>
        <v/>
      </c>
      <c r="D33" s="158" t="str">
        <f>IF(Finansējums!D32="","",Finansējums!D32)</f>
        <v/>
      </c>
      <c r="E33" s="206"/>
      <c r="F33" s="158" t="str">
        <f>IF(Finansējums!F32="","",Finansējums!F32)</f>
        <v/>
      </c>
      <c r="G33" s="158" t="str">
        <f>IF(Finansējums!G32="","",Finansējums!G32)</f>
        <v/>
      </c>
      <c r="H33" s="158" t="str">
        <f>IF(Finansējums!H32="","",Finansējums!H32)</f>
        <v/>
      </c>
      <c r="I33" s="158" t="str">
        <f>IF(Finansējums!I32="","",Finansējums!I32)</f>
        <v/>
      </c>
      <c r="J33" s="158" t="str">
        <f>IF(Finansējums!J32="","",Finansējums!J32)</f>
        <v/>
      </c>
      <c r="K33" s="207"/>
      <c r="L33" s="208" t="str">
        <f>IF(Finansējums!M32="","",Finansējums!M32)</f>
        <v/>
      </c>
      <c r="M33" s="208" t="str">
        <f>IF(Finansējums!N32="","",Finansējums!N32)</f>
        <v/>
      </c>
      <c r="N33" s="208" t="str">
        <f>IF(Finansējums!O32="","",Finansējums!O32)</f>
        <v/>
      </c>
      <c r="O33" s="208" t="str">
        <f>IF(Finansējums!P32="","",Finansējums!P32)</f>
        <v/>
      </c>
      <c r="P33" s="208" t="str">
        <f>IF(Finansējums!Q32="","",Finansējums!Q32)</f>
        <v/>
      </c>
      <c r="Q33" s="209" t="str">
        <f>IF(Finansējums!R32="","",Finansējums!R32)</f>
        <v/>
      </c>
    </row>
    <row r="34" spans="2:17" ht="15" customHeight="1" outlineLevel="1">
      <c r="B34" s="156" t="str">
        <f>IF(Finansējums!B33="","",Finansējums!B33)</f>
        <v/>
      </c>
      <c r="C34" s="157" t="str">
        <f>IF(Finansējums!C33="","",Finansējums!C33)</f>
        <v/>
      </c>
      <c r="D34" s="158" t="str">
        <f>IF(Finansējums!D33="","",Finansējums!D33)</f>
        <v/>
      </c>
      <c r="E34" s="206"/>
      <c r="F34" s="208" t="str">
        <f>IF(Finansējums!F33="","",Finansējums!F33)</f>
        <v/>
      </c>
      <c r="G34" s="158" t="str">
        <f>IF(Finansējums!G33="","",Finansējums!G33)</f>
        <v/>
      </c>
      <c r="H34" s="158" t="str">
        <f>IF(Finansējums!H33="","",Finansējums!H33)</f>
        <v/>
      </c>
      <c r="I34" s="158" t="str">
        <f>IF(Finansējums!I33="","",Finansējums!I33)</f>
        <v/>
      </c>
      <c r="J34" s="158" t="str">
        <f>IF(Finansējums!J33="","",Finansējums!J33)</f>
        <v/>
      </c>
      <c r="K34" s="207"/>
      <c r="L34" s="208" t="str">
        <f>IF(Finansējums!M33="","",Finansējums!M33)</f>
        <v/>
      </c>
      <c r="M34" s="208" t="str">
        <f>IF(Finansējums!N33="","",Finansējums!N33)</f>
        <v/>
      </c>
      <c r="N34" s="208" t="str">
        <f>IF(Finansējums!O33="","",Finansējums!O33)</f>
        <v/>
      </c>
      <c r="O34" s="208" t="str">
        <f>IF(Finansējums!P33="","",Finansējums!P33)</f>
        <v/>
      </c>
      <c r="P34" s="208" t="str">
        <f>IF(Finansējums!Q33="","",Finansējums!Q33)</f>
        <v/>
      </c>
      <c r="Q34" s="209" t="str">
        <f>IF(Finansējums!R33="","",Finansējums!R33)</f>
        <v/>
      </c>
    </row>
    <row r="35" spans="2:17" ht="15" customHeight="1" outlineLevel="1">
      <c r="B35" s="156" t="str">
        <f>IF(Finansējums!B34="","",Finansējums!B34)</f>
        <v/>
      </c>
      <c r="C35" s="157" t="str">
        <f>IF(Finansējums!C34="","",Finansējums!C34)</f>
        <v/>
      </c>
      <c r="D35" s="158" t="str">
        <f>IF(Finansējums!D34="","",Finansējums!D34)</f>
        <v/>
      </c>
      <c r="E35" s="206"/>
      <c r="F35" s="208" t="str">
        <f>IF(Finansējums!F34="","",Finansējums!F34)</f>
        <v/>
      </c>
      <c r="G35" s="158" t="str">
        <f>IF(Finansējums!G34="","",Finansējums!G34)</f>
        <v/>
      </c>
      <c r="H35" s="158" t="str">
        <f>IF(Finansējums!H34="","",Finansējums!H34)</f>
        <v/>
      </c>
      <c r="I35" s="158" t="str">
        <f>IF(Finansējums!I34="","",Finansējums!I34)</f>
        <v/>
      </c>
      <c r="J35" s="158" t="str">
        <f>IF(Finansējums!J34="","",Finansējums!J34)</f>
        <v/>
      </c>
      <c r="K35" s="207"/>
      <c r="L35" s="208" t="str">
        <f>IF(Finansējums!M34="","",Finansējums!M34)</f>
        <v/>
      </c>
      <c r="M35" s="208" t="str">
        <f>IF(Finansējums!N34="","",Finansējums!N34)</f>
        <v/>
      </c>
      <c r="N35" s="208" t="str">
        <f>IF(Finansējums!O34="","",Finansējums!O34)</f>
        <v/>
      </c>
      <c r="O35" s="208" t="str">
        <f>IF(Finansējums!P34="","",Finansējums!P34)</f>
        <v/>
      </c>
      <c r="P35" s="208" t="str">
        <f>IF(Finansējums!Q34="","",Finansējums!Q34)</f>
        <v/>
      </c>
      <c r="Q35" s="209" t="str">
        <f>IF(Finansējums!R34="","",Finansējums!R34)</f>
        <v/>
      </c>
    </row>
    <row r="36" spans="2:17" ht="15" customHeight="1" outlineLevel="1">
      <c r="B36" s="156" t="str">
        <f>IF(Finansējums!B35="","",Finansējums!B35)</f>
        <v/>
      </c>
      <c r="C36" s="157" t="str">
        <f>IF(Finansējums!C35="","",Finansējums!C35)</f>
        <v/>
      </c>
      <c r="D36" s="158" t="str">
        <f>IF(Finansējums!D35="","",Finansējums!D35)</f>
        <v/>
      </c>
      <c r="E36" s="206"/>
      <c r="F36" s="208" t="str">
        <f>IF(Finansējums!F35="","",Finansējums!F35)</f>
        <v/>
      </c>
      <c r="G36" s="158" t="str">
        <f>IF(Finansējums!G35="","",Finansējums!G35)</f>
        <v/>
      </c>
      <c r="H36" s="158" t="str">
        <f>IF(Finansējums!H35="","",Finansējums!H35)</f>
        <v/>
      </c>
      <c r="I36" s="158" t="str">
        <f>IF(Finansējums!I35="","",Finansējums!I35)</f>
        <v/>
      </c>
      <c r="J36" s="158" t="str">
        <f>IF(Finansējums!J35="","",Finansējums!J35)</f>
        <v/>
      </c>
      <c r="K36" s="207"/>
      <c r="L36" s="208" t="str">
        <f>IF(Finansējums!M35="","",Finansējums!M35)</f>
        <v/>
      </c>
      <c r="M36" s="208" t="str">
        <f>IF(Finansējums!N35="","",Finansējums!N35)</f>
        <v/>
      </c>
      <c r="N36" s="208" t="str">
        <f>IF(Finansējums!O35="","",Finansējums!O35)</f>
        <v/>
      </c>
      <c r="O36" s="208" t="str">
        <f>IF(Finansējums!P35="","",Finansējums!P35)</f>
        <v/>
      </c>
      <c r="P36" s="208" t="str">
        <f>IF(Finansējums!Q35="","",Finansējums!Q35)</f>
        <v/>
      </c>
      <c r="Q36" s="209" t="str">
        <f>IF(Finansējums!R35="","",Finansējums!R35)</f>
        <v/>
      </c>
    </row>
    <row r="37" spans="2:17" ht="15" customHeight="1" outlineLevel="1">
      <c r="B37" s="156" t="str">
        <f>IF(Finansējums!B36="","",Finansējums!B36)</f>
        <v/>
      </c>
      <c r="C37" s="157" t="str">
        <f>IF(Finansējums!C36="","",Finansējums!C36)</f>
        <v/>
      </c>
      <c r="D37" s="158" t="str">
        <f>IF(Finansējums!D36="","",Finansējums!D36)</f>
        <v/>
      </c>
      <c r="E37" s="206"/>
      <c r="F37" s="208" t="str">
        <f>IF(Finansējums!F36="","",Finansējums!F36)</f>
        <v/>
      </c>
      <c r="G37" s="158" t="str">
        <f>IF(Finansējums!G36="","",Finansējums!G36)</f>
        <v/>
      </c>
      <c r="H37" s="158" t="str">
        <f>IF(Finansējums!H36="","",Finansējums!H36)</f>
        <v/>
      </c>
      <c r="I37" s="158" t="str">
        <f>IF(Finansējums!I36="","",Finansējums!I36)</f>
        <v/>
      </c>
      <c r="J37" s="158" t="str">
        <f>IF(Finansējums!J36="","",Finansējums!J36)</f>
        <v/>
      </c>
      <c r="K37" s="207"/>
      <c r="L37" s="208" t="str">
        <f>IF(Finansējums!M36="","",Finansējums!M36)</f>
        <v/>
      </c>
      <c r="M37" s="208" t="str">
        <f>IF(Finansējums!N36="","",Finansējums!N36)</f>
        <v/>
      </c>
      <c r="N37" s="208" t="str">
        <f>IF(Finansējums!O36="","",Finansējums!O36)</f>
        <v/>
      </c>
      <c r="O37" s="208" t="str">
        <f>IF(Finansējums!P36="","",Finansējums!P36)</f>
        <v/>
      </c>
      <c r="P37" s="208" t="str">
        <f>IF(Finansējums!Q36="","",Finansējums!Q36)</f>
        <v/>
      </c>
      <c r="Q37" s="209" t="str">
        <f>IF(Finansējums!R36="","",Finansējums!R36)</f>
        <v/>
      </c>
    </row>
    <row r="38" spans="2:17" ht="15" customHeight="1" outlineLevel="1">
      <c r="B38" s="156" t="str">
        <f>IF(Finansējums!B37="","",Finansējums!B37)</f>
        <v/>
      </c>
      <c r="C38" s="157" t="str">
        <f>IF(Finansējums!C37="","",Finansējums!C37)</f>
        <v/>
      </c>
      <c r="D38" s="158" t="str">
        <f>IF(Finansējums!D37="","",Finansējums!D37)</f>
        <v/>
      </c>
      <c r="E38" s="206"/>
      <c r="F38" s="208" t="str">
        <f>IF(Finansējums!F37="","",Finansējums!F37)</f>
        <v/>
      </c>
      <c r="G38" s="158" t="str">
        <f>IF(Finansējums!G37="","",Finansējums!G37)</f>
        <v/>
      </c>
      <c r="H38" s="158" t="str">
        <f>IF(Finansējums!H37="","",Finansējums!H37)</f>
        <v/>
      </c>
      <c r="I38" s="158" t="str">
        <f>IF(Finansējums!I37="","",Finansējums!I37)</f>
        <v/>
      </c>
      <c r="J38" s="158" t="str">
        <f>IF(Finansējums!J37="","",Finansējums!J37)</f>
        <v/>
      </c>
      <c r="K38" s="207"/>
      <c r="L38" s="208" t="str">
        <f>IF(Finansējums!M37="","",Finansējums!M37)</f>
        <v/>
      </c>
      <c r="M38" s="208" t="str">
        <f>IF(Finansējums!N37="","",Finansējums!N37)</f>
        <v/>
      </c>
      <c r="N38" s="208" t="str">
        <f>IF(Finansējums!O37="","",Finansējums!O37)</f>
        <v/>
      </c>
      <c r="O38" s="208" t="str">
        <f>IF(Finansējums!P37="","",Finansējums!P37)</f>
        <v/>
      </c>
      <c r="P38" s="208" t="str">
        <f>IF(Finansējums!Q37="","",Finansējums!Q37)</f>
        <v/>
      </c>
      <c r="Q38" s="209" t="str">
        <f>IF(Finansējums!R37="","",Finansējums!R37)</f>
        <v/>
      </c>
    </row>
    <row r="39" spans="2:17" ht="15" customHeight="1" outlineLevel="1">
      <c r="B39" s="156" t="str">
        <f>IF(Finansējums!B38="","",Finansējums!B38)</f>
        <v/>
      </c>
      <c r="C39" s="157" t="str">
        <f>IF(Finansējums!C38="","",Finansējums!C38)</f>
        <v/>
      </c>
      <c r="D39" s="158" t="str">
        <f>IF(Finansējums!D38="","",Finansējums!D38)</f>
        <v/>
      </c>
      <c r="E39" s="206"/>
      <c r="F39" s="208" t="str">
        <f>IF(Finansējums!F38="","",Finansējums!F38)</f>
        <v/>
      </c>
      <c r="G39" s="158" t="str">
        <f>IF(Finansējums!G38="","",Finansējums!G38)</f>
        <v/>
      </c>
      <c r="H39" s="158" t="str">
        <f>IF(Finansējums!H38="","",Finansējums!H38)</f>
        <v/>
      </c>
      <c r="I39" s="158" t="str">
        <f>IF(Finansējums!I38="","",Finansējums!I38)</f>
        <v/>
      </c>
      <c r="J39" s="158" t="str">
        <f>IF(Finansējums!J38="","",Finansējums!J38)</f>
        <v/>
      </c>
      <c r="K39" s="207"/>
      <c r="L39" s="208" t="str">
        <f>IF(Finansējums!M38="","",Finansējums!M38)</f>
        <v/>
      </c>
      <c r="M39" s="208" t="str">
        <f>IF(Finansējums!N38="","",Finansējums!N38)</f>
        <v/>
      </c>
      <c r="N39" s="208" t="str">
        <f>IF(Finansējums!O38="","",Finansējums!O38)</f>
        <v/>
      </c>
      <c r="O39" s="208" t="str">
        <f>IF(Finansējums!P38="","",Finansējums!P38)</f>
        <v/>
      </c>
      <c r="P39" s="208" t="str">
        <f>IF(Finansējums!Q38="","",Finansējums!Q38)</f>
        <v/>
      </c>
      <c r="Q39" s="209" t="str">
        <f>IF(Finansējums!R38="","",Finansējums!R38)</f>
        <v/>
      </c>
    </row>
    <row r="40" spans="2:17" ht="15" customHeight="1" outlineLevel="1">
      <c r="B40" s="156" t="str">
        <f>IF(Finansējums!B39="","",Finansējums!B39)</f>
        <v/>
      </c>
      <c r="C40" s="157" t="str">
        <f>IF(Finansējums!C39="","",Finansējums!C39)</f>
        <v/>
      </c>
      <c r="D40" s="158" t="str">
        <f>IF(Finansējums!D39="","",Finansējums!D39)</f>
        <v/>
      </c>
      <c r="E40" s="206"/>
      <c r="F40" s="208" t="str">
        <f>IF(Finansējums!F39="","",Finansējums!F39)</f>
        <v/>
      </c>
      <c r="G40" s="158" t="str">
        <f>IF(Finansējums!G39="","",Finansējums!G39)</f>
        <v/>
      </c>
      <c r="H40" s="158" t="str">
        <f>IF(Finansējums!H39="","",Finansējums!H39)</f>
        <v/>
      </c>
      <c r="I40" s="158" t="str">
        <f>IF(Finansējums!I39="","",Finansējums!I39)</f>
        <v/>
      </c>
      <c r="J40" s="158" t="str">
        <f>IF(Finansējums!J39="","",Finansējums!J39)</f>
        <v/>
      </c>
      <c r="K40" s="207"/>
      <c r="L40" s="208" t="str">
        <f>IF(Finansējums!M39="","",Finansējums!M39)</f>
        <v/>
      </c>
      <c r="M40" s="208" t="str">
        <f>IF(Finansējums!N39="","",Finansējums!N39)</f>
        <v/>
      </c>
      <c r="N40" s="208" t="str">
        <f>IF(Finansējums!O39="","",Finansējums!O39)</f>
        <v/>
      </c>
      <c r="O40" s="208" t="str">
        <f>IF(Finansējums!P39="","",Finansējums!P39)</f>
        <v/>
      </c>
      <c r="P40" s="208" t="str">
        <f>IF(Finansējums!Q39="","",Finansējums!Q39)</f>
        <v/>
      </c>
      <c r="Q40" s="209" t="str">
        <f>IF(Finansējums!R39="","",Finansējums!R39)</f>
        <v/>
      </c>
    </row>
    <row r="41" spans="2:17" ht="15" customHeight="1" outlineLevel="1" thickBot="1">
      <c r="B41" s="156" t="str">
        <f>IF(Finansējums!B40="","",Finansējums!B40)</f>
        <v/>
      </c>
      <c r="C41" s="157" t="str">
        <f>IF(Finansējums!C40="","",Finansējums!C40)</f>
        <v/>
      </c>
      <c r="D41" s="158" t="str">
        <f>IF(Finansējums!D40="","",Finansējums!D40)</f>
        <v/>
      </c>
      <c r="E41" s="206"/>
      <c r="F41" s="208" t="str">
        <f>IF(Finansējums!F40="","",Finansējums!F40)</f>
        <v/>
      </c>
      <c r="G41" s="158" t="str">
        <f>IF(Finansējums!G40="","",Finansējums!G40)</f>
        <v/>
      </c>
      <c r="H41" s="158" t="str">
        <f>IF(Finansējums!H40="","",Finansējums!H40)</f>
        <v/>
      </c>
      <c r="I41" s="158" t="str">
        <f>IF(Finansējums!I40="","",Finansējums!I40)</f>
        <v/>
      </c>
      <c r="J41" s="158" t="str">
        <f>IF(Finansējums!J40="","",Finansējums!J40)</f>
        <v/>
      </c>
      <c r="K41" s="207"/>
      <c r="L41" s="208" t="str">
        <f>IF(Finansējums!M40="","",Finansējums!M40)</f>
        <v/>
      </c>
      <c r="M41" s="208" t="str">
        <f>IF(Finansējums!N40="","",Finansējums!N40)</f>
        <v/>
      </c>
      <c r="N41" s="208" t="str">
        <f>IF(Finansējums!O40="","",Finansējums!O40)</f>
        <v/>
      </c>
      <c r="O41" s="208" t="str">
        <f>IF(Finansējums!P40="","",Finansējums!P40)</f>
        <v/>
      </c>
      <c r="P41" s="208" t="str">
        <f>IF(Finansējums!Q40="","",Finansējums!Q40)</f>
        <v/>
      </c>
      <c r="Q41" s="210" t="str">
        <f>IF(Finansējums!R40="","",Finansējums!R40)</f>
        <v/>
      </c>
    </row>
    <row r="42" spans="2:17" s="141" customFormat="1" ht="18.75" customHeight="1" thickTop="1">
      <c r="B42" s="378" t="s">
        <v>58</v>
      </c>
      <c r="C42" s="378" t="s">
        <v>13</v>
      </c>
      <c r="D42" s="211">
        <f>D14+D28</f>
        <v>0</v>
      </c>
      <c r="E42" s="206"/>
      <c r="F42" s="211">
        <f>F14+F28</f>
        <v>0</v>
      </c>
      <c r="G42" s="211">
        <f>G14+G28</f>
        <v>0</v>
      </c>
      <c r="H42" s="211">
        <f>H14+H28</f>
        <v>0</v>
      </c>
      <c r="I42" s="211">
        <f>I14+I28</f>
        <v>0</v>
      </c>
      <c r="J42" s="211">
        <f>J14+J28</f>
        <v>0</v>
      </c>
      <c r="K42" s="207"/>
      <c r="L42" s="211">
        <f>L14+L28</f>
        <v>0</v>
      </c>
      <c r="M42" s="211">
        <f>M14+M28</f>
        <v>0</v>
      </c>
      <c r="N42" s="211">
        <f>N14+N28</f>
        <v>0</v>
      </c>
      <c r="O42" s="211">
        <f aca="true" t="shared" si="4" ref="O42:Q42">O14+O28</f>
        <v>0</v>
      </c>
      <c r="P42" s="211">
        <f t="shared" si="4"/>
        <v>0</v>
      </c>
      <c r="Q42" s="211">
        <f t="shared" si="4"/>
        <v>0</v>
      </c>
    </row>
    <row r="43" s="141" customFormat="1" ht="18.75" customHeight="1">
      <c r="K43" s="109"/>
    </row>
    <row r="44" spans="2:8" ht="15">
      <c r="B44" s="365" t="s">
        <v>88</v>
      </c>
      <c r="C44" s="365"/>
      <c r="D44" s="366" t="s">
        <v>166</v>
      </c>
      <c r="E44" s="22"/>
      <c r="F44" s="372" t="s">
        <v>116</v>
      </c>
      <c r="G44" s="374"/>
      <c r="H44" s="374"/>
    </row>
    <row r="45" spans="1:8" ht="75.75" customHeight="1">
      <c r="A45" s="142"/>
      <c r="B45" s="365"/>
      <c r="C45" s="365"/>
      <c r="D45" s="367"/>
      <c r="E45" s="22"/>
      <c r="F45" s="130" t="s">
        <v>54</v>
      </c>
      <c r="G45" s="130" t="s">
        <v>55</v>
      </c>
      <c r="H45" s="131" t="s">
        <v>56</v>
      </c>
    </row>
    <row r="46" spans="1:8" ht="40.5" customHeight="1">
      <c r="A46" s="144"/>
      <c r="B46" s="376" t="str">
        <f>Tāme!B57</f>
        <v>IZDEVUMU POZĪCIJAS, KAS NEVAR TIKT IEKĻAUTAS PROJEKTA KOPĒJĀS IZMAKSĀS, BET IR NEPIECIEŠAMAS PROJEKTA ĪSTENOŠANAI</v>
      </c>
      <c r="C46" s="376"/>
      <c r="D46" s="143">
        <f>SUM(D47:D53)</f>
        <v>0</v>
      </c>
      <c r="E46" s="143">
        <f aca="true" t="shared" si="5" ref="E46:H46">SUM(E47:E53)</f>
        <v>0</v>
      </c>
      <c r="F46" s="143">
        <f>SUM(F47:F53)</f>
        <v>0</v>
      </c>
      <c r="G46" s="205">
        <f t="shared" si="5"/>
        <v>0</v>
      </c>
      <c r="H46" s="205">
        <f t="shared" si="5"/>
        <v>0</v>
      </c>
    </row>
    <row r="47" spans="1:8" ht="15" customHeight="1" outlineLevel="1">
      <c r="A47" s="142"/>
      <c r="B47" s="155" t="str">
        <f>Finansējums!B50</f>
        <v/>
      </c>
      <c r="C47" s="155" t="str">
        <f>Finansējums!C50</f>
        <v/>
      </c>
      <c r="D47" s="158" t="str">
        <f>IF(Finansējums!D50="","",Finansējums!D50)</f>
        <v/>
      </c>
      <c r="E47" s="22"/>
      <c r="F47" s="158" t="str">
        <f>IF(Finansējums!P50="","",Finansējums!P50)</f>
        <v/>
      </c>
      <c r="G47" s="158" t="str">
        <f>IF(Finansējums!Q50="","",Finansējums!Q50)</f>
        <v/>
      </c>
      <c r="H47" s="158" t="str">
        <f>IF(Finansējums!R50="","",Finansējums!R50)</f>
        <v/>
      </c>
    </row>
    <row r="48" spans="1:8" ht="15" customHeight="1" outlineLevel="1">
      <c r="A48" s="142"/>
      <c r="B48" s="155" t="str">
        <f>Finansējums!B51</f>
        <v/>
      </c>
      <c r="C48" s="155" t="str">
        <f>Finansējums!C51</f>
        <v/>
      </c>
      <c r="D48" s="158" t="str">
        <f>IF(Finansējums!D51="","",Finansējums!D51)</f>
        <v/>
      </c>
      <c r="E48" s="22"/>
      <c r="F48" s="158" t="str">
        <f>IF(Finansējums!P51="","",Finansējums!P51)</f>
        <v/>
      </c>
      <c r="G48" s="158" t="str">
        <f>IF(Finansējums!Q51="","",Finansējums!Q51)</f>
        <v/>
      </c>
      <c r="H48" s="158" t="str">
        <f>IF(Finansējums!R51="","",Finansējums!R51)</f>
        <v/>
      </c>
    </row>
    <row r="49" spans="1:8" ht="15" customHeight="1" outlineLevel="1">
      <c r="A49" s="142"/>
      <c r="B49" s="155" t="str">
        <f>Finansējums!B52</f>
        <v/>
      </c>
      <c r="C49" s="155" t="str">
        <f>Finansējums!C52</f>
        <v/>
      </c>
      <c r="D49" s="158" t="str">
        <f>IF(Finansējums!D52="","",Finansējums!D52)</f>
        <v/>
      </c>
      <c r="E49" s="22"/>
      <c r="F49" s="158" t="str">
        <f>IF(Finansējums!P52="","",Finansējums!P52)</f>
        <v/>
      </c>
      <c r="G49" s="158" t="str">
        <f>IF(Finansējums!Q52="","",Finansējums!Q52)</f>
        <v/>
      </c>
      <c r="H49" s="158" t="str">
        <f>IF(Finansējums!R52="","",Finansējums!R52)</f>
        <v/>
      </c>
    </row>
    <row r="50" spans="1:8" ht="15" outlineLevel="1">
      <c r="A50" s="142"/>
      <c r="B50" s="155" t="str">
        <f>Finansējums!B53</f>
        <v/>
      </c>
      <c r="C50" s="155" t="str">
        <f>Finansējums!C53</f>
        <v/>
      </c>
      <c r="D50" s="158" t="str">
        <f>IF(Finansējums!D53="","",Finansējums!D53)</f>
        <v/>
      </c>
      <c r="E50" s="22"/>
      <c r="F50" s="158" t="str">
        <f>IF(Finansējums!P53="","",Finansējums!P53)</f>
        <v/>
      </c>
      <c r="G50" s="158" t="str">
        <f>IF(Finansējums!Q53="","",Finansējums!Q53)</f>
        <v/>
      </c>
      <c r="H50" s="158" t="str">
        <f>IF(Finansējums!R53="","",Finansējums!R53)</f>
        <v/>
      </c>
    </row>
    <row r="51" spans="1:8" ht="15" outlineLevel="1">
      <c r="A51" s="142"/>
      <c r="B51" s="155" t="str">
        <f>Finansējums!B54</f>
        <v/>
      </c>
      <c r="C51" s="155" t="str">
        <f>Finansējums!C54</f>
        <v/>
      </c>
      <c r="D51" s="158" t="str">
        <f>IF(Finansējums!D54="","",Finansējums!D54)</f>
        <v/>
      </c>
      <c r="E51" s="22"/>
      <c r="F51" s="158" t="str">
        <f>IF(Finansējums!P54="","",Finansējums!P54)</f>
        <v/>
      </c>
      <c r="G51" s="158" t="str">
        <f>IF(Finansējums!Q54="","",Finansējums!Q54)</f>
        <v/>
      </c>
      <c r="H51" s="158" t="str">
        <f>IF(Finansējums!R54="","",Finansējums!R54)</f>
        <v/>
      </c>
    </row>
    <row r="52" spans="1:8" ht="15" customHeight="1" outlineLevel="1">
      <c r="A52" s="142"/>
      <c r="B52" s="155" t="str">
        <f>Finansējums!B55</f>
        <v/>
      </c>
      <c r="C52" s="155" t="str">
        <f>Finansējums!C55</f>
        <v/>
      </c>
      <c r="D52" s="158" t="str">
        <f>IF(Finansējums!D55="","",Finansējums!D55)</f>
        <v/>
      </c>
      <c r="E52" s="22"/>
      <c r="F52" s="158" t="str">
        <f>IF(Finansējums!P55="","",Finansējums!P55)</f>
        <v/>
      </c>
      <c r="G52" s="158" t="str">
        <f>IF(Finansējums!Q55="","",Finansējums!Q55)</f>
        <v/>
      </c>
      <c r="H52" s="158" t="str">
        <f>IF(Finansējums!R55="","",Finansējums!R55)</f>
        <v/>
      </c>
    </row>
    <row r="53" spans="1:8" ht="15" customHeight="1" outlineLevel="1">
      <c r="A53" s="142"/>
      <c r="B53" s="155" t="str">
        <f>Finansējums!B56</f>
        <v/>
      </c>
      <c r="C53" s="155" t="str">
        <f>Finansējums!C56</f>
        <v/>
      </c>
      <c r="D53" s="158" t="str">
        <f>IF(Finansējums!D56="","",Finansējums!D56)</f>
        <v/>
      </c>
      <c r="E53" s="22"/>
      <c r="F53" s="158" t="str">
        <f>IF(Finansējums!P56="","",Finansējums!P56)</f>
        <v/>
      </c>
      <c r="G53" s="158" t="str">
        <f>IF(Finansējums!Q56="","",Finansējums!Q56)</f>
        <v/>
      </c>
      <c r="H53" s="158" t="str">
        <f>IF(Finansējums!R56="","",Finansējums!R56)</f>
        <v/>
      </c>
    </row>
    <row r="54" ht="15">
      <c r="E54" s="22"/>
    </row>
    <row r="55" spans="2:3" ht="15">
      <c r="B55" s="145" t="s">
        <v>59</v>
      </c>
      <c r="C55" s="146" t="s">
        <v>60</v>
      </c>
    </row>
    <row r="56" spans="2:3" ht="15">
      <c r="B56" s="145" t="s">
        <v>61</v>
      </c>
      <c r="C56" s="146" t="s">
        <v>62</v>
      </c>
    </row>
    <row r="57" spans="2:3" ht="15">
      <c r="B57" s="145" t="s">
        <v>63</v>
      </c>
      <c r="C57" s="146" t="s">
        <v>64</v>
      </c>
    </row>
    <row r="58" spans="2:3" ht="15">
      <c r="B58" s="145" t="s">
        <v>65</v>
      </c>
      <c r="C58" s="146" t="s">
        <v>66</v>
      </c>
    </row>
    <row r="59" ht="15"/>
    <row r="60" spans="2:17" ht="15">
      <c r="B60" s="377" t="s">
        <v>87</v>
      </c>
      <c r="C60" s="377"/>
      <c r="D60" s="377"/>
      <c r="E60" s="377"/>
      <c r="F60" s="377"/>
      <c r="G60" s="377"/>
      <c r="H60" s="377"/>
      <c r="I60" s="377"/>
      <c r="J60" s="377"/>
      <c r="K60" s="377"/>
      <c r="L60" s="377"/>
      <c r="M60" s="377"/>
      <c r="N60" s="377"/>
      <c r="O60" s="167"/>
      <c r="P60" s="167"/>
      <c r="Q60" s="167"/>
    </row>
    <row r="61" ht="15"/>
    <row r="62" ht="15"/>
    <row r="63" ht="15"/>
    <row r="64" ht="15"/>
    <row r="65" ht="15"/>
    <row r="66" ht="15"/>
    <row r="67" ht="15"/>
    <row r="68" ht="15"/>
    <row r="69" ht="15"/>
    <row r="70" ht="15"/>
    <row r="71" ht="15"/>
    <row r="72" ht="15"/>
    <row r="73" ht="15"/>
    <row r="74" ht="15"/>
    <row r="75" ht="15"/>
    <row r="76" ht="15"/>
    <row r="77" ht="15"/>
    <row r="7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sheetData>
  <sheetProtection formatCells="0" formatColumns="0" formatRows="0"/>
  <mergeCells count="19">
    <mergeCell ref="B46:C46"/>
    <mergeCell ref="B60:N60"/>
    <mergeCell ref="F44:H44"/>
    <mergeCell ref="B42:C42"/>
    <mergeCell ref="B44:C45"/>
    <mergeCell ref="D44:D45"/>
    <mergeCell ref="B29:C29"/>
    <mergeCell ref="L12:L13"/>
    <mergeCell ref="M12:N12"/>
    <mergeCell ref="O12:Q12"/>
    <mergeCell ref="B14:C14"/>
    <mergeCell ref="B15:C15"/>
    <mergeCell ref="B28:C28"/>
    <mergeCell ref="E1:G1"/>
    <mergeCell ref="E3:G3"/>
    <mergeCell ref="B12:C13"/>
    <mergeCell ref="D12:D13"/>
    <mergeCell ref="F12:F13"/>
    <mergeCell ref="G12:J12"/>
  </mergeCells>
  <conditionalFormatting sqref="B55:I58">
    <cfRule type="expression" priority="1" dxfId="2">
      <formula>$E$3="JĀ"</formula>
    </cfRule>
  </conditionalFormatting>
  <dataValidations count="1">
    <dataValidation type="list" allowBlank="1" showInputMessage="1" showErrorMessage="1" sqref="E3">
      <formula1>"JĀ, NĒ"</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C4B8-9CFC-4829-8184-4B26F28E96C7}">
  <dimension ref="B1:Z31"/>
  <sheetViews>
    <sheetView showGridLines="0" workbookViewId="0" topLeftCell="A1">
      <selection activeCell="H8" sqref="H8:H10"/>
    </sheetView>
  </sheetViews>
  <sheetFormatPr defaultColWidth="9.140625" defaultRowHeight="15"/>
  <cols>
    <col min="1" max="1" width="3.00390625" style="173" customWidth="1"/>
    <col min="2" max="2" width="19.8515625" style="173" customWidth="1"/>
    <col min="3" max="3" width="62.140625" style="173" customWidth="1"/>
    <col min="4" max="4" width="13.57421875" style="173" customWidth="1"/>
    <col min="5" max="5" width="0.5625" style="173" customWidth="1"/>
    <col min="6" max="6" width="13.57421875" style="173" customWidth="1"/>
    <col min="7" max="7" width="0.71875" style="173" customWidth="1"/>
    <col min="8" max="8" width="13.57421875" style="173" customWidth="1"/>
    <col min="9" max="9" width="0.5625" style="173" customWidth="1"/>
    <col min="10" max="10" width="13.57421875" style="173" customWidth="1"/>
    <col min="11" max="11" width="0.5625" style="173" customWidth="1"/>
    <col min="12" max="12" width="13.7109375" style="173" hidden="1" customWidth="1"/>
    <col min="13" max="13" width="0.42578125" style="173" customWidth="1"/>
    <col min="14" max="14" width="15.00390625" style="173" customWidth="1"/>
    <col min="15" max="15" width="2.7109375" style="173" customWidth="1"/>
    <col min="16" max="24" width="15.28125" style="173" customWidth="1"/>
    <col min="25" max="25" width="102.57421875" style="173" customWidth="1"/>
    <col min="26" max="16384" width="9.140625" style="173" customWidth="1"/>
  </cols>
  <sheetData>
    <row r="1" spans="2:15" ht="20.25" customHeight="1">
      <c r="B1" s="383" t="s">
        <v>144</v>
      </c>
      <c r="C1" s="383"/>
      <c r="D1" s="383"/>
      <c r="E1" s="172"/>
      <c r="H1" s="174"/>
      <c r="N1" s="175"/>
      <c r="O1" s="176"/>
    </row>
    <row r="2" spans="2:15" ht="16.5" customHeight="1">
      <c r="B2" s="177" t="s">
        <v>118</v>
      </c>
      <c r="C2" s="240">
        <f>Tāme!E4</f>
        <v>0</v>
      </c>
      <c r="D2" s="241"/>
      <c r="E2" s="241"/>
      <c r="F2" s="241"/>
      <c r="N2" s="175"/>
      <c r="O2" s="176"/>
    </row>
    <row r="3" spans="2:15" ht="15">
      <c r="B3" s="177" t="s">
        <v>119</v>
      </c>
      <c r="C3" s="242">
        <f>Tāme!E5</f>
        <v>0</v>
      </c>
      <c r="D3" s="241"/>
      <c r="E3" s="241"/>
      <c r="F3" s="241"/>
      <c r="N3" s="178"/>
      <c r="O3" s="176"/>
    </row>
    <row r="4" spans="2:6" ht="15">
      <c r="B4" s="179" t="s">
        <v>120</v>
      </c>
      <c r="C4" s="240">
        <f>'Līguma pielikums'!E1</f>
        <v>0</v>
      </c>
      <c r="D4" s="241"/>
      <c r="E4" s="241"/>
      <c r="F4" s="241"/>
    </row>
    <row r="5" spans="2:3" ht="15">
      <c r="B5" s="180"/>
      <c r="C5" s="181"/>
    </row>
    <row r="6" spans="3:5" ht="15">
      <c r="C6" s="176"/>
      <c r="D6" s="176"/>
      <c r="E6" s="176"/>
    </row>
    <row r="7" spans="2:25" ht="15" customHeight="1">
      <c r="B7" s="384" t="s">
        <v>121</v>
      </c>
      <c r="C7" s="385" t="s">
        <v>122</v>
      </c>
      <c r="D7" s="384" t="s">
        <v>123</v>
      </c>
      <c r="E7" s="182"/>
      <c r="F7" s="379" t="s">
        <v>124</v>
      </c>
      <c r="G7" s="379"/>
      <c r="H7" s="379"/>
      <c r="I7" s="379"/>
      <c r="J7" s="379"/>
      <c r="K7" s="379"/>
      <c r="L7" s="379"/>
      <c r="M7" s="183"/>
      <c r="N7" s="184" t="s">
        <v>125</v>
      </c>
      <c r="O7" s="185"/>
      <c r="P7" s="379" t="s">
        <v>126</v>
      </c>
      <c r="Q7" s="379"/>
      <c r="R7" s="379"/>
      <c r="S7" s="379"/>
      <c r="T7" s="379"/>
      <c r="U7" s="379"/>
      <c r="V7" s="379"/>
      <c r="W7" s="392" t="s">
        <v>127</v>
      </c>
      <c r="X7" s="393" t="s">
        <v>128</v>
      </c>
      <c r="Y7" s="384" t="s">
        <v>129</v>
      </c>
    </row>
    <row r="8" spans="2:26" ht="45" customHeight="1">
      <c r="B8" s="384"/>
      <c r="C8" s="385"/>
      <c r="D8" s="384"/>
      <c r="E8" s="243"/>
      <c r="F8" s="384" t="s">
        <v>130</v>
      </c>
      <c r="G8" s="182"/>
      <c r="H8" s="380" t="s">
        <v>131</v>
      </c>
      <c r="I8" s="182"/>
      <c r="J8" s="384" t="s">
        <v>53</v>
      </c>
      <c r="K8" s="182"/>
      <c r="L8" s="384" t="s">
        <v>132</v>
      </c>
      <c r="M8" s="182"/>
      <c r="N8" s="386" t="s">
        <v>133</v>
      </c>
      <c r="O8" s="185"/>
      <c r="P8" s="384" t="s">
        <v>134</v>
      </c>
      <c r="Q8" s="384"/>
      <c r="R8" s="384"/>
      <c r="S8" s="384" t="s">
        <v>135</v>
      </c>
      <c r="T8" s="384"/>
      <c r="U8" s="384"/>
      <c r="V8" s="380" t="s">
        <v>136</v>
      </c>
      <c r="W8" s="392"/>
      <c r="X8" s="393"/>
      <c r="Y8" s="384"/>
      <c r="Z8" s="391"/>
    </row>
    <row r="9" spans="2:26" ht="102" customHeight="1">
      <c r="B9" s="384"/>
      <c r="C9" s="385"/>
      <c r="D9" s="384"/>
      <c r="E9" s="243"/>
      <c r="F9" s="384"/>
      <c r="G9" s="182"/>
      <c r="H9" s="381"/>
      <c r="I9" s="182"/>
      <c r="J9" s="384"/>
      <c r="K9" s="182"/>
      <c r="L9" s="384"/>
      <c r="M9" s="182"/>
      <c r="N9" s="386"/>
      <c r="O9" s="185"/>
      <c r="P9" s="380" t="s">
        <v>137</v>
      </c>
      <c r="Q9" s="380" t="s">
        <v>145</v>
      </c>
      <c r="R9" s="380" t="s">
        <v>138</v>
      </c>
      <c r="S9" s="380" t="s">
        <v>137</v>
      </c>
      <c r="T9" s="380" t="s">
        <v>145</v>
      </c>
      <c r="U9" s="380" t="s">
        <v>138</v>
      </c>
      <c r="V9" s="381"/>
      <c r="W9" s="392"/>
      <c r="X9" s="393"/>
      <c r="Y9" s="384"/>
      <c r="Z9" s="391"/>
    </row>
    <row r="10" spans="2:26" ht="15" customHeight="1">
      <c r="B10" s="384"/>
      <c r="C10" s="385"/>
      <c r="D10" s="384"/>
      <c r="E10" s="244"/>
      <c r="F10" s="384"/>
      <c r="G10" s="182"/>
      <c r="H10" s="382"/>
      <c r="I10" s="186"/>
      <c r="J10" s="384"/>
      <c r="K10" s="187"/>
      <c r="L10" s="384"/>
      <c r="M10" s="187"/>
      <c r="N10" s="386"/>
      <c r="O10" s="185"/>
      <c r="P10" s="382"/>
      <c r="Q10" s="382"/>
      <c r="R10" s="382"/>
      <c r="S10" s="382"/>
      <c r="T10" s="382"/>
      <c r="U10" s="382"/>
      <c r="V10" s="382"/>
      <c r="W10" s="392"/>
      <c r="X10" s="393"/>
      <c r="Y10" s="384"/>
      <c r="Z10" s="391"/>
    </row>
    <row r="11" spans="2:25" ht="15">
      <c r="B11" s="168"/>
      <c r="C11" s="168"/>
      <c r="D11" s="169"/>
      <c r="E11" s="219"/>
      <c r="F11" s="170"/>
      <c r="G11" s="197"/>
      <c r="H11" s="170"/>
      <c r="I11" s="171"/>
      <c r="J11" s="170"/>
      <c r="K11" s="198"/>
      <c r="L11" s="170"/>
      <c r="M11" s="188"/>
      <c r="N11" s="189">
        <f>H11+J11+L11</f>
        <v>0</v>
      </c>
      <c r="O11" s="185"/>
      <c r="P11" s="170"/>
      <c r="Q11" s="170"/>
      <c r="R11" s="170"/>
      <c r="S11" s="170"/>
      <c r="T11" s="170"/>
      <c r="U11" s="170"/>
      <c r="V11" s="170"/>
      <c r="W11" s="190" t="str">
        <f aca="true" t="shared" si="0" ref="W11:W21">_xlfn.IFERROR(IF(V11&gt;J11,"Altum aizdevums nevar pārsniegt attiecināmās izmaksas!","OK"),"")</f>
        <v>OK</v>
      </c>
      <c r="X11" s="190" t="str">
        <f aca="true" t="shared" si="1" ref="X11:X21">_xlfn.IFNA(IF(SUM(P11:V11)&lt;&gt;D11,"Izmaksas nav pilnībā sadalītas!","OK"),"")</f>
        <v>OK</v>
      </c>
      <c r="Y11" s="168"/>
    </row>
    <row r="12" spans="2:25" ht="15">
      <c r="B12" s="168"/>
      <c r="C12" s="168"/>
      <c r="D12" s="169"/>
      <c r="E12" s="219"/>
      <c r="F12" s="170"/>
      <c r="G12" s="197"/>
      <c r="H12" s="170"/>
      <c r="I12" s="199"/>
      <c r="J12" s="170"/>
      <c r="K12" s="198"/>
      <c r="L12" s="170"/>
      <c r="M12" s="188"/>
      <c r="N12" s="189">
        <f aca="true" t="shared" si="2" ref="N12:N21">H12+J12+L12</f>
        <v>0</v>
      </c>
      <c r="O12" s="185"/>
      <c r="P12" s="170"/>
      <c r="Q12" s="170"/>
      <c r="R12" s="170"/>
      <c r="S12" s="170"/>
      <c r="T12" s="170"/>
      <c r="U12" s="170"/>
      <c r="V12" s="170"/>
      <c r="W12" s="190" t="str">
        <f t="shared" si="0"/>
        <v>OK</v>
      </c>
      <c r="X12" s="190" t="str">
        <f t="shared" si="1"/>
        <v>OK</v>
      </c>
      <c r="Y12" s="168"/>
    </row>
    <row r="13" spans="2:25" ht="15">
      <c r="B13" s="168"/>
      <c r="C13" s="168"/>
      <c r="D13" s="169"/>
      <c r="E13" s="219"/>
      <c r="F13" s="170"/>
      <c r="G13" s="197"/>
      <c r="H13" s="170"/>
      <c r="I13" s="199"/>
      <c r="J13" s="170"/>
      <c r="K13" s="198"/>
      <c r="L13" s="170"/>
      <c r="M13" s="188"/>
      <c r="N13" s="189">
        <f t="shared" si="2"/>
        <v>0</v>
      </c>
      <c r="O13" s="185"/>
      <c r="P13" s="170"/>
      <c r="Q13" s="170"/>
      <c r="R13" s="170"/>
      <c r="S13" s="170"/>
      <c r="T13" s="170"/>
      <c r="U13" s="170"/>
      <c r="V13" s="170"/>
      <c r="W13" s="190" t="str">
        <f t="shared" si="0"/>
        <v>OK</v>
      </c>
      <c r="X13" s="190" t="str">
        <f t="shared" si="1"/>
        <v>OK</v>
      </c>
      <c r="Y13" s="168"/>
    </row>
    <row r="14" spans="2:25" ht="15">
      <c r="B14" s="168"/>
      <c r="C14" s="168"/>
      <c r="D14" s="169"/>
      <c r="E14" s="219"/>
      <c r="F14" s="170"/>
      <c r="G14" s="197"/>
      <c r="H14" s="170"/>
      <c r="I14" s="199"/>
      <c r="J14" s="170"/>
      <c r="K14" s="198"/>
      <c r="L14" s="170"/>
      <c r="M14" s="188"/>
      <c r="N14" s="189">
        <f t="shared" si="2"/>
        <v>0</v>
      </c>
      <c r="O14" s="185"/>
      <c r="P14" s="170"/>
      <c r="Q14" s="170"/>
      <c r="R14" s="170"/>
      <c r="S14" s="170"/>
      <c r="T14" s="170"/>
      <c r="U14" s="170"/>
      <c r="V14" s="170"/>
      <c r="W14" s="190" t="str">
        <f t="shared" si="0"/>
        <v>OK</v>
      </c>
      <c r="X14" s="190" t="str">
        <f t="shared" si="1"/>
        <v>OK</v>
      </c>
      <c r="Y14" s="168"/>
    </row>
    <row r="15" spans="2:25" ht="15">
      <c r="B15" s="168"/>
      <c r="C15" s="168"/>
      <c r="D15" s="169"/>
      <c r="E15" s="219"/>
      <c r="F15" s="170"/>
      <c r="G15" s="197"/>
      <c r="H15" s="170"/>
      <c r="I15" s="200"/>
      <c r="J15" s="170"/>
      <c r="K15" s="198"/>
      <c r="L15" s="170"/>
      <c r="M15" s="188"/>
      <c r="N15" s="189">
        <f t="shared" si="2"/>
        <v>0</v>
      </c>
      <c r="O15" s="191"/>
      <c r="P15" s="170"/>
      <c r="Q15" s="170"/>
      <c r="R15" s="170"/>
      <c r="S15" s="170"/>
      <c r="T15" s="170"/>
      <c r="U15" s="170"/>
      <c r="V15" s="170"/>
      <c r="W15" s="190" t="str">
        <f t="shared" si="0"/>
        <v>OK</v>
      </c>
      <c r="X15" s="190" t="str">
        <f t="shared" si="1"/>
        <v>OK</v>
      </c>
      <c r="Y15" s="168"/>
    </row>
    <row r="16" spans="2:25" ht="15">
      <c r="B16" s="168"/>
      <c r="C16" s="168"/>
      <c r="D16" s="169"/>
      <c r="E16" s="219"/>
      <c r="F16" s="170"/>
      <c r="G16" s="197"/>
      <c r="H16" s="170"/>
      <c r="I16" s="201"/>
      <c r="J16" s="170"/>
      <c r="K16" s="198"/>
      <c r="L16" s="170"/>
      <c r="M16" s="188"/>
      <c r="N16" s="189">
        <f t="shared" si="2"/>
        <v>0</v>
      </c>
      <c r="O16" s="191"/>
      <c r="P16" s="170"/>
      <c r="Q16" s="170"/>
      <c r="R16" s="170"/>
      <c r="S16" s="170"/>
      <c r="T16" s="170"/>
      <c r="U16" s="170"/>
      <c r="V16" s="170"/>
      <c r="W16" s="190" t="str">
        <f t="shared" si="0"/>
        <v>OK</v>
      </c>
      <c r="X16" s="190" t="str">
        <f t="shared" si="1"/>
        <v>OK</v>
      </c>
      <c r="Y16" s="168"/>
    </row>
    <row r="17" spans="2:25" ht="15">
      <c r="B17" s="168"/>
      <c r="C17" s="168"/>
      <c r="D17" s="169"/>
      <c r="E17" s="219"/>
      <c r="F17" s="170"/>
      <c r="G17" s="197"/>
      <c r="H17" s="170"/>
      <c r="I17" s="201"/>
      <c r="J17" s="170"/>
      <c r="K17" s="198"/>
      <c r="L17" s="170"/>
      <c r="M17" s="188"/>
      <c r="N17" s="189">
        <f t="shared" si="2"/>
        <v>0</v>
      </c>
      <c r="O17" s="191"/>
      <c r="P17" s="170"/>
      <c r="Q17" s="170"/>
      <c r="R17" s="170"/>
      <c r="S17" s="170"/>
      <c r="T17" s="170"/>
      <c r="U17" s="170"/>
      <c r="V17" s="170"/>
      <c r="W17" s="190" t="str">
        <f t="shared" si="0"/>
        <v>OK</v>
      </c>
      <c r="X17" s="190" t="str">
        <f t="shared" si="1"/>
        <v>OK</v>
      </c>
      <c r="Y17" s="168"/>
    </row>
    <row r="18" spans="2:25" ht="15">
      <c r="B18" s="168"/>
      <c r="C18" s="168"/>
      <c r="D18" s="169"/>
      <c r="E18" s="219"/>
      <c r="F18" s="170"/>
      <c r="G18" s="197"/>
      <c r="H18" s="170"/>
      <c r="I18" s="201"/>
      <c r="J18" s="170"/>
      <c r="K18" s="198"/>
      <c r="L18" s="170"/>
      <c r="M18" s="188"/>
      <c r="N18" s="189">
        <f t="shared" si="2"/>
        <v>0</v>
      </c>
      <c r="O18" s="191"/>
      <c r="P18" s="170"/>
      <c r="Q18" s="170"/>
      <c r="R18" s="170"/>
      <c r="S18" s="170"/>
      <c r="T18" s="170"/>
      <c r="U18" s="170"/>
      <c r="V18" s="170"/>
      <c r="W18" s="190" t="str">
        <f t="shared" si="0"/>
        <v>OK</v>
      </c>
      <c r="X18" s="190" t="str">
        <f t="shared" si="1"/>
        <v>OK</v>
      </c>
      <c r="Y18" s="168"/>
    </row>
    <row r="19" spans="2:25" ht="15">
      <c r="B19" s="168"/>
      <c r="C19" s="168"/>
      <c r="D19" s="169"/>
      <c r="E19" s="219"/>
      <c r="F19" s="170"/>
      <c r="G19" s="197"/>
      <c r="H19" s="170"/>
      <c r="I19" s="201"/>
      <c r="J19" s="170"/>
      <c r="K19" s="198"/>
      <c r="L19" s="170"/>
      <c r="M19" s="188"/>
      <c r="N19" s="189">
        <f t="shared" si="2"/>
        <v>0</v>
      </c>
      <c r="O19" s="191"/>
      <c r="P19" s="170"/>
      <c r="Q19" s="170"/>
      <c r="R19" s="170"/>
      <c r="S19" s="170"/>
      <c r="T19" s="170"/>
      <c r="U19" s="170"/>
      <c r="V19" s="170"/>
      <c r="W19" s="190" t="str">
        <f t="shared" si="0"/>
        <v>OK</v>
      </c>
      <c r="X19" s="190" t="str">
        <f t="shared" si="1"/>
        <v>OK</v>
      </c>
      <c r="Y19" s="168"/>
    </row>
    <row r="20" spans="2:25" ht="15">
      <c r="B20" s="168"/>
      <c r="C20" s="168"/>
      <c r="D20" s="169"/>
      <c r="E20" s="219"/>
      <c r="F20" s="170"/>
      <c r="G20" s="197"/>
      <c r="H20" s="170"/>
      <c r="I20" s="201"/>
      <c r="J20" s="170"/>
      <c r="K20" s="198"/>
      <c r="L20" s="170"/>
      <c r="M20" s="188"/>
      <c r="N20" s="189">
        <f t="shared" si="2"/>
        <v>0</v>
      </c>
      <c r="O20" s="191"/>
      <c r="P20" s="170"/>
      <c r="Q20" s="170"/>
      <c r="R20" s="170"/>
      <c r="S20" s="170"/>
      <c r="T20" s="170"/>
      <c r="U20" s="170"/>
      <c r="V20" s="170"/>
      <c r="W20" s="190" t="str">
        <f t="shared" si="0"/>
        <v>OK</v>
      </c>
      <c r="X20" s="190" t="str">
        <f t="shared" si="1"/>
        <v>OK</v>
      </c>
      <c r="Y20" s="168"/>
    </row>
    <row r="21" spans="2:25" ht="15">
      <c r="B21" s="168"/>
      <c r="C21" s="168"/>
      <c r="D21" s="169"/>
      <c r="E21" s="219"/>
      <c r="F21" s="170"/>
      <c r="G21" s="197"/>
      <c r="H21" s="170"/>
      <c r="I21" s="201"/>
      <c r="J21" s="170"/>
      <c r="K21" s="198"/>
      <c r="L21" s="170"/>
      <c r="M21" s="188"/>
      <c r="N21" s="189">
        <f t="shared" si="2"/>
        <v>0</v>
      </c>
      <c r="O21" s="191"/>
      <c r="P21" s="170"/>
      <c r="Q21" s="170"/>
      <c r="R21" s="170"/>
      <c r="S21" s="170"/>
      <c r="T21" s="170"/>
      <c r="U21" s="170"/>
      <c r="V21" s="170"/>
      <c r="W21" s="190" t="str">
        <f t="shared" si="0"/>
        <v>OK</v>
      </c>
      <c r="X21" s="190" t="str">
        <f t="shared" si="1"/>
        <v>OK</v>
      </c>
      <c r="Y21" s="168"/>
    </row>
    <row r="22" spans="2:25" ht="51" customHeight="1">
      <c r="B22" s="387" t="s">
        <v>139</v>
      </c>
      <c r="C22" s="387"/>
      <c r="D22" s="245">
        <f aca="true" t="shared" si="3" ref="D22:G22">SUM(D11:D21)</f>
        <v>0</v>
      </c>
      <c r="E22" s="245">
        <f t="shared" si="3"/>
        <v>0</v>
      </c>
      <c r="F22" s="245">
        <f t="shared" si="3"/>
        <v>0</v>
      </c>
      <c r="G22" s="245">
        <f t="shared" si="3"/>
        <v>0</v>
      </c>
      <c r="H22" s="245">
        <f>SUM(H11:H21)</f>
        <v>0</v>
      </c>
      <c r="I22" s="245">
        <f aca="true" t="shared" si="4" ref="I22:V22">SUM(I11:I21)</f>
        <v>0</v>
      </c>
      <c r="J22" s="245">
        <f t="shared" si="4"/>
        <v>0</v>
      </c>
      <c r="K22" s="245">
        <f t="shared" si="4"/>
        <v>0</v>
      </c>
      <c r="L22" s="245">
        <f t="shared" si="4"/>
        <v>0</v>
      </c>
      <c r="M22" s="245"/>
      <c r="N22" s="245">
        <f t="shared" si="4"/>
        <v>0</v>
      </c>
      <c r="O22" s="246"/>
      <c r="P22" s="245">
        <f t="shared" si="4"/>
        <v>0</v>
      </c>
      <c r="Q22" s="245">
        <f t="shared" si="4"/>
        <v>0</v>
      </c>
      <c r="R22" s="245">
        <f t="shared" si="4"/>
        <v>0</v>
      </c>
      <c r="S22" s="245">
        <f t="shared" si="4"/>
        <v>0</v>
      </c>
      <c r="T22" s="245">
        <f t="shared" si="4"/>
        <v>0</v>
      </c>
      <c r="U22" s="245">
        <f t="shared" si="4"/>
        <v>0</v>
      </c>
      <c r="V22" s="245">
        <f t="shared" si="4"/>
        <v>0</v>
      </c>
      <c r="W22" s="202"/>
      <c r="X22" s="203"/>
      <c r="Y22" s="203"/>
    </row>
    <row r="26" ht="15.75">
      <c r="B26" s="192" t="s">
        <v>140</v>
      </c>
    </row>
    <row r="27" spans="2:25" ht="15" customHeight="1">
      <c r="B27" s="388" t="s">
        <v>141</v>
      </c>
      <c r="C27" s="389"/>
      <c r="D27" s="390"/>
      <c r="E27" s="193">
        <v>0</v>
      </c>
      <c r="F27" s="247">
        <f>'Līguma pielikums'!D46</f>
        <v>0</v>
      </c>
      <c r="G27" s="247"/>
      <c r="H27" s="247">
        <f>'Līguma pielikums'!M42</f>
        <v>0</v>
      </c>
      <c r="I27" s="247"/>
      <c r="J27" s="247">
        <f>'Līguma pielikums'!F42</f>
        <v>0</v>
      </c>
      <c r="K27" s="247"/>
      <c r="L27" s="247">
        <f>'Līguma pielikums'!N42</f>
        <v>0</v>
      </c>
      <c r="M27" s="247"/>
      <c r="N27" s="247">
        <f>'Līguma pielikums'!D42</f>
        <v>0</v>
      </c>
      <c r="O27" s="248"/>
      <c r="P27" s="247">
        <f>'Līguma pielikums'!F46</f>
        <v>0</v>
      </c>
      <c r="Q27" s="247">
        <f>'Līguma pielikums'!O42</f>
        <v>0</v>
      </c>
      <c r="R27" s="247">
        <f>'Līguma pielikums'!G42</f>
        <v>0</v>
      </c>
      <c r="S27" s="247">
        <f>'Līguma pielikums'!G46</f>
        <v>0</v>
      </c>
      <c r="T27" s="247">
        <f>'Līguma pielikums'!P42</f>
        <v>0</v>
      </c>
      <c r="U27" s="247">
        <f>'Līguma pielikums'!H42</f>
        <v>0</v>
      </c>
      <c r="V27" s="247">
        <f>'Līguma pielikums'!J42</f>
        <v>0</v>
      </c>
      <c r="W27" s="249"/>
      <c r="X27" s="249"/>
      <c r="Y27" s="175"/>
    </row>
    <row r="28" spans="2:25" ht="15" customHeight="1">
      <c r="B28" s="388" t="s">
        <v>142</v>
      </c>
      <c r="C28" s="389"/>
      <c r="D28" s="390"/>
      <c r="E28" s="193">
        <f aca="true" t="shared" si="5" ref="E28:N28">E22</f>
        <v>0</v>
      </c>
      <c r="F28" s="194">
        <f>F22</f>
        <v>0</v>
      </c>
      <c r="G28" s="194">
        <f t="shared" si="5"/>
        <v>0</v>
      </c>
      <c r="H28" s="194">
        <f t="shared" si="5"/>
        <v>0</v>
      </c>
      <c r="I28" s="194">
        <f t="shared" si="5"/>
        <v>0</v>
      </c>
      <c r="J28" s="194">
        <f t="shared" si="5"/>
        <v>0</v>
      </c>
      <c r="K28" s="194">
        <f t="shared" si="5"/>
        <v>0</v>
      </c>
      <c r="L28" s="194">
        <f t="shared" si="5"/>
        <v>0</v>
      </c>
      <c r="M28" s="194"/>
      <c r="N28" s="194">
        <f t="shared" si="5"/>
        <v>0</v>
      </c>
      <c r="P28" s="194">
        <f aca="true" t="shared" si="6" ref="P28:V28">P22</f>
        <v>0</v>
      </c>
      <c r="Q28" s="194">
        <f t="shared" si="6"/>
        <v>0</v>
      </c>
      <c r="R28" s="194">
        <f t="shared" si="6"/>
        <v>0</v>
      </c>
      <c r="S28" s="194">
        <f t="shared" si="6"/>
        <v>0</v>
      </c>
      <c r="T28" s="194">
        <f t="shared" si="6"/>
        <v>0</v>
      </c>
      <c r="U28" s="194">
        <f t="shared" si="6"/>
        <v>0</v>
      </c>
      <c r="V28" s="194">
        <f t="shared" si="6"/>
        <v>0</v>
      </c>
      <c r="W28" s="250"/>
      <c r="X28" s="250"/>
      <c r="Y28" s="195"/>
    </row>
    <row r="29" spans="2:25" ht="15" customHeight="1">
      <c r="B29" s="388" t="s">
        <v>143</v>
      </c>
      <c r="C29" s="389"/>
      <c r="D29" s="390"/>
      <c r="E29" s="193">
        <f aca="true" t="shared" si="7" ref="E29:N29">E27-E28</f>
        <v>0</v>
      </c>
      <c r="F29" s="194">
        <f t="shared" si="7"/>
        <v>0</v>
      </c>
      <c r="G29" s="194">
        <f t="shared" si="7"/>
        <v>0</v>
      </c>
      <c r="H29" s="194">
        <f t="shared" si="7"/>
        <v>0</v>
      </c>
      <c r="I29" s="194">
        <f t="shared" si="7"/>
        <v>0</v>
      </c>
      <c r="J29" s="194">
        <f t="shared" si="7"/>
        <v>0</v>
      </c>
      <c r="K29" s="194">
        <f t="shared" si="7"/>
        <v>0</v>
      </c>
      <c r="L29" s="194">
        <f t="shared" si="7"/>
        <v>0</v>
      </c>
      <c r="M29" s="194"/>
      <c r="N29" s="194">
        <f t="shared" si="7"/>
        <v>0</v>
      </c>
      <c r="P29" s="194">
        <f aca="true" t="shared" si="8" ref="P29:V29">P27-P28</f>
        <v>0</v>
      </c>
      <c r="Q29" s="194">
        <f t="shared" si="8"/>
        <v>0</v>
      </c>
      <c r="R29" s="194">
        <f t="shared" si="8"/>
        <v>0</v>
      </c>
      <c r="S29" s="194">
        <f t="shared" si="8"/>
        <v>0</v>
      </c>
      <c r="T29" s="194">
        <f t="shared" si="8"/>
        <v>0</v>
      </c>
      <c r="U29" s="194">
        <f t="shared" si="8"/>
        <v>0</v>
      </c>
      <c r="V29" s="194">
        <f t="shared" si="8"/>
        <v>0</v>
      </c>
      <c r="W29" s="250"/>
      <c r="X29" s="250"/>
      <c r="Y29" s="195"/>
    </row>
    <row r="31" spans="2:4" ht="105.75" customHeight="1">
      <c r="B31" s="196"/>
      <c r="C31" s="196"/>
      <c r="D31" s="196"/>
    </row>
  </sheetData>
  <mergeCells count="28">
    <mergeCell ref="B22:C22"/>
    <mergeCell ref="B27:D27"/>
    <mergeCell ref="B28:D28"/>
    <mergeCell ref="B29:D29"/>
    <mergeCell ref="Z8:Z10"/>
    <mergeCell ref="P9:P10"/>
    <mergeCell ref="Q9:Q10"/>
    <mergeCell ref="R9:R10"/>
    <mergeCell ref="S9:S10"/>
    <mergeCell ref="T9:T10"/>
    <mergeCell ref="U9:U10"/>
    <mergeCell ref="W7:W10"/>
    <mergeCell ref="X7:X10"/>
    <mergeCell ref="Y7:Y10"/>
    <mergeCell ref="F8:F10"/>
    <mergeCell ref="H8:H10"/>
    <mergeCell ref="P7:V7"/>
    <mergeCell ref="V8:V10"/>
    <mergeCell ref="B1:D1"/>
    <mergeCell ref="B7:B10"/>
    <mergeCell ref="C7:C10"/>
    <mergeCell ref="D7:D10"/>
    <mergeCell ref="F7:L7"/>
    <mergeCell ref="J8:J10"/>
    <mergeCell ref="L8:L10"/>
    <mergeCell ref="N8:N10"/>
    <mergeCell ref="P8:R8"/>
    <mergeCell ref="S8:U8"/>
  </mergeCells>
  <conditionalFormatting sqref="E29">
    <cfRule type="cellIs" priority="2" dxfId="1" operator="lessThan">
      <formula>0</formula>
    </cfRule>
  </conditionalFormatting>
  <conditionalFormatting sqref="O22">
    <cfRule type="notContainsBlanks" priority="1" dxfId="0">
      <formula>LEN(TRIM(O22))&gt;0</formula>
    </cfRule>
  </conditionalFormatting>
  <printOptions/>
  <pageMargins left="0.7" right="0.7" top="0.75" bottom="0.75" header="0.3" footer="0.3"/>
  <pageSetup horizontalDpi="600" verticalDpi="600" orientation="landscape" scale="52" r:id="rId1"/>
  <headerFooter>
    <oddFooter>&amp;L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BCAB-D9C8-44AA-BB4B-061C56F98DF3}">
  <sheetPr>
    <tabColor rgb="FFD0DE4E"/>
  </sheetPr>
  <dimension ref="A1:J32"/>
  <sheetViews>
    <sheetView workbookViewId="0" topLeftCell="A1">
      <selection activeCell="F10" sqref="F10"/>
    </sheetView>
  </sheetViews>
  <sheetFormatPr defaultColWidth="0" defaultRowHeight="15"/>
  <cols>
    <col min="1" max="1" width="51.28125" style="4" customWidth="1"/>
    <col min="2" max="2" width="9.140625" style="4" customWidth="1"/>
    <col min="3" max="3" width="16.421875" style="4" customWidth="1"/>
    <col min="4" max="4" width="21.7109375" style="4" customWidth="1"/>
    <col min="5" max="5" width="19.57421875" style="4" customWidth="1"/>
    <col min="6" max="6" width="25.140625" style="4" customWidth="1"/>
    <col min="7" max="7" width="26.57421875" style="0" customWidth="1"/>
    <col min="8" max="9" width="0" style="0" hidden="1" customWidth="1"/>
    <col min="10" max="16384" width="9.140625" style="0" hidden="1" customWidth="1"/>
  </cols>
  <sheetData>
    <row r="1" spans="1:9" ht="52.5" customHeight="1">
      <c r="A1" s="395" t="s">
        <v>105</v>
      </c>
      <c r="B1" s="395"/>
      <c r="C1" s="395"/>
      <c r="D1" s="395"/>
      <c r="E1" s="395"/>
      <c r="F1" s="395"/>
      <c r="G1" s="17"/>
      <c r="H1" s="5"/>
      <c r="I1" s="5"/>
    </row>
    <row r="2" spans="1:7" ht="15">
      <c r="A2" s="98" t="s">
        <v>24</v>
      </c>
      <c r="B2" s="98"/>
      <c r="C2" s="96" t="s">
        <v>108</v>
      </c>
      <c r="D2" s="105" t="s">
        <v>109</v>
      </c>
      <c r="E2" s="105" t="s">
        <v>110</v>
      </c>
      <c r="F2" s="99"/>
      <c r="G2" s="98" t="s">
        <v>37</v>
      </c>
    </row>
    <row r="3" spans="1:7" ht="15">
      <c r="A3" s="218" t="s">
        <v>22</v>
      </c>
      <c r="B3" s="218" t="s">
        <v>23</v>
      </c>
      <c r="C3" s="218" t="s">
        <v>25</v>
      </c>
      <c r="D3" s="218" t="s">
        <v>25</v>
      </c>
      <c r="E3" s="218" t="s">
        <v>25</v>
      </c>
      <c r="F3" s="99"/>
      <c r="G3" s="218" t="s">
        <v>23</v>
      </c>
    </row>
    <row r="4" spans="1:7" ht="15">
      <c r="A4" s="100" t="s">
        <v>3</v>
      </c>
      <c r="B4" s="100">
        <v>1</v>
      </c>
      <c r="C4" s="97">
        <v>0.45</v>
      </c>
      <c r="D4" s="97">
        <v>0.45</v>
      </c>
      <c r="E4" s="107">
        <v>0.3</v>
      </c>
      <c r="F4" s="99"/>
      <c r="G4" s="101" t="s">
        <v>107</v>
      </c>
    </row>
    <row r="5" spans="1:7" ht="15">
      <c r="A5" s="100" t="s">
        <v>4</v>
      </c>
      <c r="B5" s="100">
        <v>2</v>
      </c>
      <c r="C5" s="97">
        <v>0.55</v>
      </c>
      <c r="D5" s="97">
        <v>0.55</v>
      </c>
      <c r="E5" s="107">
        <v>0.4</v>
      </c>
      <c r="F5" s="99"/>
      <c r="G5" s="17"/>
    </row>
    <row r="6" spans="1:7" ht="15">
      <c r="A6" s="100" t="s">
        <v>5</v>
      </c>
      <c r="B6" s="100">
        <v>3</v>
      </c>
      <c r="C6" s="97">
        <v>0.65</v>
      </c>
      <c r="D6" s="97">
        <v>0.65</v>
      </c>
      <c r="E6" s="107">
        <v>0.5</v>
      </c>
      <c r="F6" s="99"/>
      <c r="G6" s="17"/>
    </row>
    <row r="7" spans="1:7" ht="15">
      <c r="A7" s="17"/>
      <c r="B7" s="17"/>
      <c r="C7" s="17"/>
      <c r="D7" s="17"/>
      <c r="E7" s="17"/>
      <c r="F7" s="17"/>
      <c r="G7" s="17"/>
    </row>
    <row r="8" spans="1:7" ht="15">
      <c r="A8" s="3" t="s">
        <v>26</v>
      </c>
      <c r="B8" s="3"/>
      <c r="C8" s="17"/>
      <c r="D8" s="17"/>
      <c r="E8" s="17"/>
      <c r="F8" s="3" t="s">
        <v>35</v>
      </c>
      <c r="G8" s="17"/>
    </row>
    <row r="9" spans="1:7" ht="15">
      <c r="A9" s="217" t="s">
        <v>22</v>
      </c>
      <c r="B9" s="217" t="s">
        <v>23</v>
      </c>
      <c r="C9" s="17"/>
      <c r="D9" s="17"/>
      <c r="E9" s="17"/>
      <c r="F9" s="217" t="s">
        <v>23</v>
      </c>
      <c r="G9" s="17"/>
    </row>
    <row r="10" spans="1:7" ht="15">
      <c r="A10" s="18" t="s">
        <v>21</v>
      </c>
      <c r="B10" s="18">
        <v>1</v>
      </c>
      <c r="C10" s="17"/>
      <c r="D10" s="17"/>
      <c r="E10" s="17"/>
      <c r="F10" s="93">
        <f>4.11%+1%</f>
        <v>0.051100000000000007</v>
      </c>
      <c r="G10" s="295" t="s">
        <v>156</v>
      </c>
    </row>
    <row r="11" spans="1:7" ht="15">
      <c r="A11" s="18" t="s">
        <v>14</v>
      </c>
      <c r="B11" s="18">
        <v>0</v>
      </c>
      <c r="C11" s="17"/>
      <c r="D11" s="17"/>
      <c r="E11" s="106" t="s">
        <v>100</v>
      </c>
      <c r="F11" s="87" t="s">
        <v>102</v>
      </c>
      <c r="G11" s="17"/>
    </row>
    <row r="12" spans="1:7" ht="15">
      <c r="A12" s="17"/>
      <c r="B12" s="17"/>
      <c r="C12" s="17"/>
      <c r="D12" s="17"/>
      <c r="E12" s="17"/>
      <c r="F12" s="17" t="s">
        <v>101</v>
      </c>
      <c r="G12" s="17"/>
    </row>
    <row r="13" spans="1:7" ht="15">
      <c r="A13" s="3" t="s">
        <v>38</v>
      </c>
      <c r="B13" s="17"/>
      <c r="C13" s="17"/>
      <c r="D13" s="17"/>
      <c r="E13" s="17"/>
      <c r="F13" s="17"/>
      <c r="G13" s="17"/>
    </row>
    <row r="14" spans="1:7" ht="15">
      <c r="A14" s="217" t="s">
        <v>23</v>
      </c>
      <c r="B14" s="19"/>
      <c r="C14" s="17"/>
      <c r="D14" s="17"/>
      <c r="E14" s="17"/>
      <c r="F14" s="3" t="s">
        <v>32</v>
      </c>
      <c r="G14" s="17"/>
    </row>
    <row r="15" spans="1:7" ht="15">
      <c r="A15" s="18" t="s">
        <v>2</v>
      </c>
      <c r="B15" s="20"/>
      <c r="C15" s="17"/>
      <c r="D15" s="17"/>
      <c r="E15" s="17"/>
      <c r="F15" s="217" t="s">
        <v>23</v>
      </c>
      <c r="G15" s="17"/>
    </row>
    <row r="16" spans="1:7" ht="15">
      <c r="A16" s="18" t="s">
        <v>6</v>
      </c>
      <c r="B16" s="17"/>
      <c r="C16" s="17"/>
      <c r="D16" s="17"/>
      <c r="E16" s="17"/>
      <c r="F16" s="18">
        <v>0.21</v>
      </c>
      <c r="G16" s="17"/>
    </row>
    <row r="17" spans="1:7" ht="15">
      <c r="A17" s="18" t="s">
        <v>27</v>
      </c>
      <c r="B17" s="17"/>
      <c r="C17" s="17"/>
      <c r="D17" s="17"/>
      <c r="E17" s="17"/>
      <c r="F17" s="18">
        <v>0</v>
      </c>
      <c r="G17" s="17"/>
    </row>
    <row r="18" spans="1:7" ht="15">
      <c r="A18" s="18" t="s">
        <v>30</v>
      </c>
      <c r="B18" s="17"/>
      <c r="C18" s="17"/>
      <c r="D18" s="17"/>
      <c r="E18" s="17"/>
      <c r="F18" s="17"/>
      <c r="G18" s="17"/>
    </row>
    <row r="19" spans="1:7" ht="15">
      <c r="A19" s="17"/>
      <c r="B19" s="17"/>
      <c r="C19" s="17"/>
      <c r="D19" s="17"/>
      <c r="E19" s="17"/>
      <c r="F19" s="17"/>
      <c r="G19" s="17"/>
    </row>
    <row r="20" spans="1:7" ht="15">
      <c r="A20" s="17"/>
      <c r="B20" s="17"/>
      <c r="C20" s="17"/>
      <c r="D20" s="17"/>
      <c r="E20" s="17"/>
      <c r="F20" s="17"/>
      <c r="G20" s="17"/>
    </row>
    <row r="21" spans="1:7" ht="15">
      <c r="A21" s="3" t="s">
        <v>29</v>
      </c>
      <c r="B21" s="3"/>
      <c r="C21" s="17"/>
      <c r="D21" s="17"/>
      <c r="E21" s="17"/>
      <c r="F21" s="17"/>
      <c r="G21" s="17"/>
    </row>
    <row r="22" spans="1:7" ht="15">
      <c r="A22" s="217" t="s">
        <v>22</v>
      </c>
      <c r="B22" s="217" t="s">
        <v>23</v>
      </c>
      <c r="C22" s="17"/>
      <c r="D22" s="17"/>
      <c r="E22" s="17"/>
      <c r="F22" s="17"/>
      <c r="G22" s="17"/>
    </row>
    <row r="23" spans="1:7" ht="15">
      <c r="A23" s="18" t="s">
        <v>40</v>
      </c>
      <c r="B23" s="18">
        <f>IF(Tāme!E7&lt;'Atbalsta noteikšana no 01.2024'!E8,0,1)</f>
        <v>1</v>
      </c>
      <c r="C23" s="23"/>
      <c r="D23" s="23"/>
      <c r="E23" s="17"/>
      <c r="F23" s="17"/>
      <c r="G23" s="17"/>
    </row>
    <row r="24" spans="1:7" ht="15">
      <c r="A24" s="17"/>
      <c r="B24" s="17"/>
      <c r="C24" s="17"/>
      <c r="D24" s="17"/>
      <c r="E24" s="17"/>
      <c r="F24" s="17"/>
      <c r="G24" s="17"/>
    </row>
    <row r="25" spans="1:10" ht="15">
      <c r="A25" s="31"/>
      <c r="B25"/>
      <c r="C25" s="21"/>
      <c r="D25"/>
      <c r="E25"/>
      <c r="F25"/>
      <c r="H25" s="18"/>
      <c r="I25" s="18"/>
      <c r="J25" s="18"/>
    </row>
    <row r="26" spans="1:10" s="26" customFormat="1" ht="30">
      <c r="A26" s="215" t="s">
        <v>84</v>
      </c>
      <c r="B26" s="216" t="s">
        <v>23</v>
      </c>
      <c r="C26" s="394" t="s">
        <v>81</v>
      </c>
      <c r="D26" s="394"/>
      <c r="E26" s="394"/>
      <c r="F26" s="394"/>
      <c r="H26" s="27"/>
      <c r="I26" s="27"/>
      <c r="J26" s="27"/>
    </row>
    <row r="27" spans="1:10" ht="17.25" customHeight="1">
      <c r="A27" s="24" t="s">
        <v>117</v>
      </c>
      <c r="B27" s="25">
        <f>_xlfn.IFERROR(IF(Finansējums!G63/Finansējums!F63&lt;5%,0,1),1)</f>
        <v>1</v>
      </c>
      <c r="C27" s="18" t="s">
        <v>77</v>
      </c>
      <c r="D27" s="18"/>
      <c r="E27" s="18"/>
      <c r="F27" s="18"/>
      <c r="H27" s="18"/>
      <c r="I27" s="18"/>
      <c r="J27" s="18"/>
    </row>
    <row r="28" spans="1:6" ht="15">
      <c r="A28"/>
      <c r="B28"/>
      <c r="C28"/>
      <c r="D28"/>
      <c r="E28"/>
      <c r="F28"/>
    </row>
    <row r="29" spans="1:6" ht="15">
      <c r="A29" s="31"/>
      <c r="B29"/>
      <c r="C29"/>
      <c r="D29"/>
      <c r="E29"/>
      <c r="F29"/>
    </row>
    <row r="30" spans="1:6" s="26" customFormat="1" ht="30">
      <c r="A30" s="215" t="s">
        <v>83</v>
      </c>
      <c r="B30" s="216" t="s">
        <v>23</v>
      </c>
      <c r="C30" s="394" t="s">
        <v>80</v>
      </c>
      <c r="D30" s="394"/>
      <c r="E30" s="394"/>
      <c r="F30" s="394"/>
    </row>
    <row r="31" spans="1:6" ht="15">
      <c r="A31" s="28" t="s">
        <v>78</v>
      </c>
      <c r="B31" s="29">
        <f>IF(Finansējums!H65&gt;=1,1,0)</f>
        <v>0</v>
      </c>
      <c r="C31" s="30"/>
      <c r="D31" s="30"/>
      <c r="E31" s="30"/>
      <c r="F31" s="30"/>
    </row>
    <row r="32" spans="1:6" ht="30">
      <c r="A32" s="28" t="s">
        <v>79</v>
      </c>
      <c r="B32" s="29" t="str">
        <f>IF(B31=0,"N/A",IF(Finansējums!H65&lt;Finansējums!J65,0,1))</f>
        <v>N/A</v>
      </c>
      <c r="C32" s="29" t="s">
        <v>82</v>
      </c>
      <c r="D32" s="29"/>
      <c r="E32" s="29"/>
      <c r="F32" s="29"/>
    </row>
    <row r="33" ht="15"/>
    <row r="34" ht="15"/>
    <row r="35" ht="15"/>
  </sheetData>
  <mergeCells count="3">
    <mergeCell ref="C26:F26"/>
    <mergeCell ref="C30:F30"/>
    <mergeCell ref="A1:F1"/>
  </mergeCells>
  <hyperlinks>
    <hyperlink ref="F11" r:id="rId1" display="https://competition-policy.ec.europa.eu/state-aid/legislation/reference-discount-rates-and-recovery-interest-rates/reference-and-discount-rates_en"/>
  </hyperlinks>
  <printOptions/>
  <pageMargins left="0.7" right="0.7" top="0.75" bottom="0.75" header="0.3" footer="0.3"/>
  <pageSetup horizontalDpi="600" verticalDpi="600" orientation="portrait" paperSize="9"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C5377C88C17F43A51C577BC99B167A" ma:contentTypeVersion="6" ma:contentTypeDescription="Create a new document." ma:contentTypeScope="" ma:versionID="19a9a3a2ef97e6b20d70742564b966e8">
  <xsd:schema xmlns:xsd="http://www.w3.org/2001/XMLSchema" xmlns:xs="http://www.w3.org/2001/XMLSchema" xmlns:p="http://schemas.microsoft.com/office/2006/metadata/properties" xmlns:ns2="1292ee34-4d1a-4021-b06e-da1d4e4e8dad" xmlns:ns3="bc35ba10-ad87-4871-adb7-193f49ff68c8" targetNamespace="http://schemas.microsoft.com/office/2006/metadata/properties" ma:root="true" ma:fieldsID="40d025d07cc45000ac894a0e7d64c8ff" ns2:_="" ns3:_="">
    <xsd:import namespace="1292ee34-4d1a-4021-b06e-da1d4e4e8dad"/>
    <xsd:import namespace="bc35ba10-ad87-4871-adb7-193f49ff68c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2ee34-4d1a-4021-b06e-da1d4e4e8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35ba10-ad87-4871-adb7-193f49ff68c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390924-B7CA-412A-9438-85CC516D0705}"/>
</file>

<file path=customXml/itemProps2.xml><?xml version="1.0" encoding="utf-8"?>
<ds:datastoreItem xmlns:ds="http://schemas.openxmlformats.org/officeDocument/2006/customXml" ds:itemID="{BD14828B-F37B-457C-B868-7DD41186D961}">
  <ds:schemaRefs>
    <ds:schemaRef ds:uri="http://schemas.microsoft.com/sharepoint/v3/contenttype/forms"/>
  </ds:schemaRefs>
</ds:datastoreItem>
</file>

<file path=customXml/itemProps3.xml><?xml version="1.0" encoding="utf-8"?>
<ds:datastoreItem xmlns:ds="http://schemas.openxmlformats.org/officeDocument/2006/customXml" ds:itemID="{6CAE95F6-3381-4509-99BB-39C9F000DCE5}">
  <ds:schemaRefs>
    <ds:schemaRef ds:uri="http://schemas.microsoft.com/office/2006/documentManagement/types"/>
    <ds:schemaRef ds:uri="http://purl.org/dc/dcmitype/"/>
    <ds:schemaRef ds:uri="1292ee34-4d1a-4021-b06e-da1d4e4e8dad"/>
    <ds:schemaRef ds:uri="bc35ba10-ad87-4871-adb7-193f49ff68c8"/>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Pārupa</dc:creator>
  <cp:keywords/>
  <dc:description/>
  <cp:lastModifiedBy>Līga Mellēna</cp:lastModifiedBy>
  <cp:lastPrinted>2023-04-21T19:34:39Z</cp:lastPrinted>
  <dcterms:created xsi:type="dcterms:W3CDTF">2022-10-07T17:17:46Z</dcterms:created>
  <dcterms:modified xsi:type="dcterms:W3CDTF">2024-02-20T19:17:27Z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0x0101009CC5377C88C17F43A51C577BC99B167A</vt:lpwstr>
  </property>
</Properties>
</file>