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codeName="ThisWorkbook"/>
  <mc:AlternateContent xmlns:mc="http://schemas.openxmlformats.org/markup-compatibility/2006">
    <mc:Choice Requires="x15">
      <x15ac:absPath xmlns:x15ac="http://schemas.microsoft.com/office/spreadsheetml/2010/11/ac" url="https://altumcloud-my.sharepoint.com/personal/inese_heringa_altum_lv/Documents/Documents/IHeringa/MVU/MVK_deklaracija/GALA/"/>
    </mc:Choice>
  </mc:AlternateContent>
  <xr:revisionPtr revIDLastSave="46" documentId="8_{A96E1E8D-877E-47A7-9737-296A061F7BBD}" xr6:coauthVersionLast="47" xr6:coauthVersionMax="47" xr10:uidLastSave="{3E51763D-1BD3-497E-96EF-04B323034593}"/>
  <bookViews>
    <workbookView xWindow="28680" yWindow="-120" windowWidth="38640" windowHeight="21120" xr2:uid="{1C48012D-E7C4-4178-BEE7-D280D12107A2}"/>
  </bookViews>
  <sheets>
    <sheet name="Deklarācija" sheetId="16" r:id="rId1"/>
    <sheet name="INFO" sheetId="12" r:id="rId2"/>
    <sheet name="Piemērs" sheetId="18" r:id="rId3"/>
    <sheet name="Algoritms" sheetId="17" state="hidden" r:id="rId4"/>
  </sheets>
  <definedNames>
    <definedName name="_xlnm._FilterDatabase" localSheetId="3" hidden="1">Algoritms!$B$2:$I$66</definedName>
  </definedNames>
  <calcPr calcId="191029"/>
  <customWorkbookViews>
    <customWorkbookView name="PL" guid="{3739B0C9-4561-4E94-81E7-DA10019D05D1}" maximized="1" xWindow="-8" yWindow="-8" windowWidth="1936" windowHeight="105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S25" i="16" l="1"/>
  <c r="CO58" i="18"/>
  <c r="CN58" i="18"/>
  <c r="CM58" i="18"/>
  <c r="CL58" i="18"/>
  <c r="CK58" i="18"/>
  <c r="CJ58" i="18"/>
  <c r="CI58" i="18"/>
  <c r="CH58" i="18"/>
  <c r="CG58" i="18"/>
  <c r="CF58" i="18"/>
  <c r="CE58" i="18"/>
  <c r="CD58" i="18"/>
  <c r="CC58" i="18"/>
  <c r="CB58" i="18"/>
  <c r="CA58" i="18"/>
  <c r="BZ58" i="18"/>
  <c r="BY58" i="18"/>
  <c r="BX58" i="18"/>
  <c r="BW58" i="18"/>
  <c r="BV58" i="18"/>
  <c r="BU58" i="18"/>
  <c r="BT58" i="18"/>
  <c r="BS58" i="18"/>
  <c r="BR58" i="18"/>
  <c r="BQ58" i="18"/>
  <c r="BP58" i="18"/>
  <c r="BO58" i="18"/>
  <c r="BN58" i="18"/>
  <c r="BM58" i="18"/>
  <c r="BL58" i="18"/>
  <c r="BK58" i="18"/>
  <c r="BJ58" i="18"/>
  <c r="BI58" i="18"/>
  <c r="BH58" i="18"/>
  <c r="BG58" i="18"/>
  <c r="BF58" i="18"/>
  <c r="BE58" i="18"/>
  <c r="BD58" i="18"/>
  <c r="BC58" i="18"/>
  <c r="BB58" i="18"/>
  <c r="BA58" i="18"/>
  <c r="AZ58" i="18"/>
  <c r="AY58" i="18"/>
  <c r="AX58" i="18"/>
  <c r="AW58" i="18"/>
  <c r="AV58" i="18"/>
  <c r="AU58" i="18"/>
  <c r="AT58" i="18"/>
  <c r="AS58" i="18"/>
  <c r="AR58" i="18"/>
  <c r="AQ58" i="18"/>
  <c r="AP58" i="18"/>
  <c r="AO58" i="18"/>
  <c r="AN58" i="18"/>
  <c r="AM58" i="18"/>
  <c r="AL58" i="18"/>
  <c r="AK58" i="18"/>
  <c r="AJ58" i="18"/>
  <c r="AI58" i="18"/>
  <c r="AH58" i="18"/>
  <c r="AG58" i="18"/>
  <c r="AF58" i="18"/>
  <c r="AE58" i="18"/>
  <c r="AD58" i="18"/>
  <c r="AC58" i="18"/>
  <c r="AB58" i="18"/>
  <c r="AA58" i="18"/>
  <c r="Z58" i="18"/>
  <c r="Y58" i="18"/>
  <c r="X58" i="18"/>
  <c r="W58" i="18"/>
  <c r="V58" i="18"/>
  <c r="U58" i="18"/>
  <c r="T58" i="18"/>
  <c r="S58" i="18"/>
  <c r="CH57" i="18"/>
  <c r="CG57" i="18"/>
  <c r="BV57" i="18"/>
  <c r="BU57" i="18"/>
  <c r="BJ57" i="18"/>
  <c r="BI57" i="18"/>
  <c r="AX57" i="18"/>
  <c r="AW57" i="18"/>
  <c r="AL57" i="18"/>
  <c r="AK57" i="18"/>
  <c r="Z57" i="18"/>
  <c r="Y57" i="18"/>
  <c r="CO47" i="18"/>
  <c r="CN47" i="18"/>
  <c r="CM47" i="18"/>
  <c r="CL47" i="18"/>
  <c r="CK47" i="18"/>
  <c r="CJ47" i="18"/>
  <c r="CI47" i="18"/>
  <c r="CH47" i="18"/>
  <c r="CG47" i="18"/>
  <c r="CF47" i="18"/>
  <c r="CE47" i="18"/>
  <c r="CD47" i="18"/>
  <c r="CC47" i="18"/>
  <c r="CB47" i="18"/>
  <c r="CA47" i="18"/>
  <c r="BZ47" i="18"/>
  <c r="BY47" i="18"/>
  <c r="BX47" i="18"/>
  <c r="BW47" i="18"/>
  <c r="BV47" i="18"/>
  <c r="BU47" i="18"/>
  <c r="BT47" i="18"/>
  <c r="BS47" i="18"/>
  <c r="BR47" i="18"/>
  <c r="BQ47" i="18"/>
  <c r="BP47" i="18"/>
  <c r="BO47" i="18"/>
  <c r="BN47" i="18"/>
  <c r="BM47" i="18"/>
  <c r="BL47" i="18"/>
  <c r="BK47" i="18"/>
  <c r="BJ47" i="18"/>
  <c r="BI47" i="18"/>
  <c r="BH47" i="18"/>
  <c r="BG47" i="18"/>
  <c r="BF47" i="18"/>
  <c r="BE47" i="18"/>
  <c r="BD47" i="18"/>
  <c r="BC47" i="18"/>
  <c r="BB47" i="18"/>
  <c r="BA47" i="18"/>
  <c r="AZ47" i="18"/>
  <c r="AY47" i="18"/>
  <c r="AX47" i="18"/>
  <c r="AW47" i="18"/>
  <c r="AV47" i="18"/>
  <c r="AU47" i="18"/>
  <c r="AT47" i="18"/>
  <c r="AS47" i="18"/>
  <c r="AR47" i="18"/>
  <c r="AQ47" i="18"/>
  <c r="AP47" i="18"/>
  <c r="AO47" i="18"/>
  <c r="AN47" i="18"/>
  <c r="AM47" i="18"/>
  <c r="AL47" i="18"/>
  <c r="AK47" i="18"/>
  <c r="AJ47" i="18"/>
  <c r="AI47" i="18"/>
  <c r="AH47" i="18"/>
  <c r="AG47" i="18"/>
  <c r="AF47" i="18"/>
  <c r="AE47" i="18"/>
  <c r="AD47" i="18"/>
  <c r="AC47" i="18"/>
  <c r="AB47" i="18"/>
  <c r="AA47" i="18"/>
  <c r="Z47" i="18"/>
  <c r="Y47" i="18"/>
  <c r="X47" i="18"/>
  <c r="W47" i="18"/>
  <c r="V47" i="18"/>
  <c r="U47" i="18"/>
  <c r="T47" i="18"/>
  <c r="S47" i="18"/>
  <c r="CN46" i="18"/>
  <c r="CM46" i="18"/>
  <c r="CB46" i="18"/>
  <c r="CA46" i="18"/>
  <c r="BP46" i="18"/>
  <c r="BO46" i="18"/>
  <c r="BD46" i="18"/>
  <c r="BC46" i="18"/>
  <c r="AR46" i="18"/>
  <c r="AQ46" i="18"/>
  <c r="AF46" i="18"/>
  <c r="AE46" i="18"/>
  <c r="U46" i="18"/>
  <c r="T46" i="18"/>
  <c r="S46" i="18"/>
  <c r="CO36" i="18"/>
  <c r="CN36" i="18"/>
  <c r="CM36" i="18"/>
  <c r="CL36" i="18"/>
  <c r="CK36" i="18"/>
  <c r="CJ36" i="18"/>
  <c r="CI36" i="18"/>
  <c r="CH36" i="18"/>
  <c r="CG36" i="18"/>
  <c r="CF36" i="18"/>
  <c r="CE36" i="18"/>
  <c r="CD36" i="18"/>
  <c r="CC36" i="18"/>
  <c r="CB36" i="18"/>
  <c r="CA36" i="18"/>
  <c r="BZ36" i="18"/>
  <c r="BY36" i="18"/>
  <c r="BX36" i="18"/>
  <c r="BW36" i="18"/>
  <c r="BV36" i="18"/>
  <c r="BU36" i="18"/>
  <c r="BT36" i="18"/>
  <c r="BS36" i="18"/>
  <c r="BR36" i="18"/>
  <c r="BQ36" i="18"/>
  <c r="BP36" i="18"/>
  <c r="BO36" i="18"/>
  <c r="BN36" i="18"/>
  <c r="BM36" i="18"/>
  <c r="BL36" i="18"/>
  <c r="BK36" i="18"/>
  <c r="BJ36" i="18"/>
  <c r="BI36" i="18"/>
  <c r="BH36" i="18"/>
  <c r="BG36" i="18"/>
  <c r="BF36" i="18"/>
  <c r="BE36" i="18"/>
  <c r="BD36" i="18"/>
  <c r="BC36" i="18"/>
  <c r="BB36" i="18"/>
  <c r="BA36" i="18"/>
  <c r="AZ36" i="18"/>
  <c r="AY36" i="18"/>
  <c r="AX36" i="18"/>
  <c r="AW36" i="18"/>
  <c r="AV36" i="18"/>
  <c r="AU36" i="18"/>
  <c r="AT36" i="18"/>
  <c r="AS36" i="18"/>
  <c r="AR36" i="18"/>
  <c r="AQ36" i="18"/>
  <c r="AP36" i="18"/>
  <c r="AO36" i="18"/>
  <c r="AN36" i="18"/>
  <c r="AM36" i="18"/>
  <c r="AL36" i="18"/>
  <c r="AK36" i="18"/>
  <c r="AJ36" i="18"/>
  <c r="AI36" i="18"/>
  <c r="AH36" i="18"/>
  <c r="AG36" i="18"/>
  <c r="AF36" i="18"/>
  <c r="AE36" i="18"/>
  <c r="AD36" i="18"/>
  <c r="AC36" i="18"/>
  <c r="AB36" i="18"/>
  <c r="AA36" i="18"/>
  <c r="Z36" i="18"/>
  <c r="Y36" i="18"/>
  <c r="X36" i="18"/>
  <c r="W36" i="18"/>
  <c r="V36" i="18"/>
  <c r="U36" i="18"/>
  <c r="T36" i="18"/>
  <c r="S36" i="18"/>
  <c r="CO35" i="18"/>
  <c r="CN35" i="18"/>
  <c r="CM35" i="18"/>
  <c r="CC35" i="18"/>
  <c r="CB35" i="18"/>
  <c r="CA35" i="18"/>
  <c r="BQ35" i="18"/>
  <c r="BP35" i="18"/>
  <c r="BO35" i="18"/>
  <c r="BE35" i="18"/>
  <c r="BD35" i="18"/>
  <c r="BC35" i="18"/>
  <c r="AS35" i="18"/>
  <c r="AR35" i="18"/>
  <c r="AQ35" i="18"/>
  <c r="AG35" i="18"/>
  <c r="AF35" i="18"/>
  <c r="AE35" i="18"/>
  <c r="U35" i="18"/>
  <c r="T35" i="18"/>
  <c r="S35" i="18"/>
  <c r="CO25" i="18"/>
  <c r="CN25" i="18"/>
  <c r="CM25" i="18"/>
  <c r="CL25" i="18"/>
  <c r="CK25" i="18"/>
  <c r="CJ25" i="18"/>
  <c r="CI25" i="18"/>
  <c r="CH25" i="18"/>
  <c r="CG25" i="18"/>
  <c r="CF25" i="18"/>
  <c r="CE25" i="18"/>
  <c r="CD25" i="18"/>
  <c r="CC25" i="18"/>
  <c r="CB25" i="18"/>
  <c r="CA25" i="18"/>
  <c r="BZ25" i="18"/>
  <c r="BY25" i="18"/>
  <c r="BX25" i="18"/>
  <c r="BW25" i="18"/>
  <c r="BV25" i="18"/>
  <c r="BU25" i="18"/>
  <c r="BT25" i="18"/>
  <c r="BS25" i="18"/>
  <c r="BR25" i="18"/>
  <c r="BQ25" i="18"/>
  <c r="BP25" i="18"/>
  <c r="BO25" i="18"/>
  <c r="BN25" i="18"/>
  <c r="BM25" i="18"/>
  <c r="BL25" i="18"/>
  <c r="BK25" i="18"/>
  <c r="BJ25" i="18"/>
  <c r="BI25" i="18"/>
  <c r="BH25" i="18"/>
  <c r="BG25" i="18"/>
  <c r="BF25" i="18"/>
  <c r="BE25" i="18"/>
  <c r="BD25" i="18"/>
  <c r="BC25" i="18"/>
  <c r="BB25" i="18"/>
  <c r="BA25" i="18"/>
  <c r="AZ25" i="18"/>
  <c r="AY25" i="18"/>
  <c r="AX25" i="18"/>
  <c r="AW25" i="18"/>
  <c r="AV25" i="18"/>
  <c r="AU25" i="18"/>
  <c r="AT25" i="18"/>
  <c r="AS25" i="18"/>
  <c r="AR25" i="18"/>
  <c r="AQ25" i="18"/>
  <c r="AP25" i="18"/>
  <c r="AO25" i="18"/>
  <c r="AN25" i="18"/>
  <c r="AM25" i="18"/>
  <c r="AL25" i="18"/>
  <c r="AK25" i="18"/>
  <c r="AJ25" i="18"/>
  <c r="AI25" i="18"/>
  <c r="AH25" i="18"/>
  <c r="AG25" i="18"/>
  <c r="AF25" i="18"/>
  <c r="AE25" i="18"/>
  <c r="AD25" i="18"/>
  <c r="AC25" i="18"/>
  <c r="AB25" i="18"/>
  <c r="AA25" i="18"/>
  <c r="Z25" i="18"/>
  <c r="Y25" i="18"/>
  <c r="U25" i="18"/>
  <c r="N28" i="18" s="1"/>
  <c r="T25" i="18"/>
  <c r="M28" i="18" s="1"/>
  <c r="S25" i="18"/>
  <c r="L28" i="18" s="1"/>
  <c r="F25" i="18"/>
  <c r="D25" i="18"/>
  <c r="CI24" i="18"/>
  <c r="CH24" i="18"/>
  <c r="CF24" i="18"/>
  <c r="CE24" i="18"/>
  <c r="BW24" i="18"/>
  <c r="BV24" i="18"/>
  <c r="BU24" i="18"/>
  <c r="BT24" i="18"/>
  <c r="BS24" i="18"/>
  <c r="BK24" i="18"/>
  <c r="BJ24" i="18"/>
  <c r="BI24" i="18"/>
  <c r="BH24" i="18"/>
  <c r="BG24" i="18"/>
  <c r="BC24" i="18"/>
  <c r="AZ24" i="18"/>
  <c r="AY24" i="18"/>
  <c r="AX24" i="18"/>
  <c r="AW24" i="18"/>
  <c r="AV24" i="18"/>
  <c r="AU24" i="18"/>
  <c r="AT24" i="18"/>
  <c r="AQ24" i="18"/>
  <c r="AN24" i="18"/>
  <c r="AM24" i="18"/>
  <c r="AL24" i="18"/>
  <c r="AK24" i="18"/>
  <c r="AJ24" i="18"/>
  <c r="AI24" i="18"/>
  <c r="AH24" i="18"/>
  <c r="AE24" i="18"/>
  <c r="AB24" i="18"/>
  <c r="AA24" i="18"/>
  <c r="Z24" i="18"/>
  <c r="Y24" i="18"/>
  <c r="X24" i="18"/>
  <c r="W24" i="18"/>
  <c r="V24" i="18"/>
  <c r="S24" i="18"/>
  <c r="Q24" i="18"/>
  <c r="AP24" i="18" s="1"/>
  <c r="P24" i="18"/>
  <c r="BA24" i="18" s="1"/>
  <c r="N24" i="18"/>
  <c r="CF57" i="18" s="1"/>
  <c r="M24" i="18"/>
  <c r="CB57" i="18" s="1"/>
  <c r="L24" i="18"/>
  <c r="B25" i="18" s="1"/>
  <c r="O20" i="18"/>
  <c r="B40" i="18" l="1"/>
  <c r="B36" i="18"/>
  <c r="B32" i="18"/>
  <c r="B28" i="18"/>
  <c r="D28" i="18"/>
  <c r="D40" i="18"/>
  <c r="D36" i="18"/>
  <c r="D32" i="18"/>
  <c r="F28" i="18"/>
  <c r="F36" i="18"/>
  <c r="F40" i="18"/>
  <c r="F32" i="18"/>
  <c r="AG46" i="18"/>
  <c r="AS46" i="18"/>
  <c r="BE46" i="18"/>
  <c r="BQ46" i="18"/>
  <c r="CC46" i="18"/>
  <c r="CO46" i="18"/>
  <c r="AA57" i="18"/>
  <c r="AM57" i="18"/>
  <c r="AY57" i="18"/>
  <c r="BK57" i="18"/>
  <c r="BW57" i="18"/>
  <c r="CI57" i="18"/>
  <c r="CJ57" i="18"/>
  <c r="BF35" i="18"/>
  <c r="AH46" i="18"/>
  <c r="AN57" i="18"/>
  <c r="CE35" i="18"/>
  <c r="W46" i="18"/>
  <c r="AI46" i="18"/>
  <c r="AU46" i="18"/>
  <c r="BG46" i="18"/>
  <c r="BS46" i="18"/>
  <c r="CE46" i="18"/>
  <c r="AC57" i="18"/>
  <c r="AO57" i="18"/>
  <c r="BA57" i="18"/>
  <c r="BM57" i="18"/>
  <c r="BY57" i="18"/>
  <c r="CK57" i="18"/>
  <c r="L27" i="18"/>
  <c r="V35" i="18"/>
  <c r="CD35" i="18"/>
  <c r="V46" i="18"/>
  <c r="CD46" i="18"/>
  <c r="BL57" i="18"/>
  <c r="AI35" i="18"/>
  <c r="BL24" i="18"/>
  <c r="AJ35" i="18"/>
  <c r="X46" i="18"/>
  <c r="AJ46" i="18"/>
  <c r="AV46" i="18"/>
  <c r="BH46" i="18"/>
  <c r="BT46" i="18"/>
  <c r="CF46" i="18"/>
  <c r="AD57" i="18"/>
  <c r="AP57" i="18"/>
  <c r="BB57" i="18"/>
  <c r="BN57" i="18"/>
  <c r="BZ57" i="18"/>
  <c r="CL57" i="18"/>
  <c r="CG24" i="18"/>
  <c r="M27" i="18"/>
  <c r="BS35" i="18"/>
  <c r="X35" i="18"/>
  <c r="AC24" i="18"/>
  <c r="CK24" i="18"/>
  <c r="AK35" i="18"/>
  <c r="CG35" i="18"/>
  <c r="AW46" i="18"/>
  <c r="AE57" i="18"/>
  <c r="BC57" i="18"/>
  <c r="BO57" i="18"/>
  <c r="CA57" i="18"/>
  <c r="CM57" i="18"/>
  <c r="CN57" i="18"/>
  <c r="CO57" i="18"/>
  <c r="AT35" i="18"/>
  <c r="BR46" i="18"/>
  <c r="AZ57" i="18"/>
  <c r="AU35" i="18"/>
  <c r="CJ24" i="18"/>
  <c r="BT35" i="18"/>
  <c r="AO24" i="18"/>
  <c r="BY24" i="18"/>
  <c r="Y35" i="18"/>
  <c r="BU35" i="18"/>
  <c r="AK46" i="18"/>
  <c r="CG46" i="18"/>
  <c r="AQ57" i="18"/>
  <c r="BN24" i="18"/>
  <c r="Z35" i="18"/>
  <c r="BV35" i="18"/>
  <c r="Z46" i="18"/>
  <c r="AY35" i="18"/>
  <c r="BW35" i="18"/>
  <c r="AY46" i="18"/>
  <c r="BE57" i="18"/>
  <c r="T24" i="18"/>
  <c r="AF24" i="18"/>
  <c r="AR24" i="18"/>
  <c r="BD24" i="18"/>
  <c r="BP24" i="18"/>
  <c r="CB24" i="18"/>
  <c r="CN24" i="18"/>
  <c r="L26" i="18"/>
  <c r="AB35" i="18"/>
  <c r="AN35" i="18"/>
  <c r="AZ35" i="18"/>
  <c r="BL35" i="18"/>
  <c r="BX35" i="18"/>
  <c r="CJ35" i="18"/>
  <c r="AB46" i="18"/>
  <c r="AN46" i="18"/>
  <c r="AZ46" i="18"/>
  <c r="BL46" i="18"/>
  <c r="BX46" i="18"/>
  <c r="CJ46" i="18"/>
  <c r="V57" i="18"/>
  <c r="AH57" i="18"/>
  <c r="AT57" i="18"/>
  <c r="BF57" i="18"/>
  <c r="BR57" i="18"/>
  <c r="CD57" i="18"/>
  <c r="BR35" i="18"/>
  <c r="BF46" i="18"/>
  <c r="BX57" i="18"/>
  <c r="W35" i="18"/>
  <c r="BX24" i="18"/>
  <c r="AV35" i="18"/>
  <c r="BM24" i="18"/>
  <c r="BI35" i="18"/>
  <c r="Y46" i="18"/>
  <c r="BI46" i="18"/>
  <c r="S57" i="18"/>
  <c r="AD24" i="18"/>
  <c r="BB24" i="18"/>
  <c r="CL24" i="18"/>
  <c r="AL35" i="18"/>
  <c r="BJ35" i="18"/>
  <c r="AX46" i="18"/>
  <c r="BV46" i="18"/>
  <c r="CH46" i="18"/>
  <c r="AF57" i="18"/>
  <c r="BD57" i="18"/>
  <c r="BP57" i="18"/>
  <c r="BO24" i="18"/>
  <c r="CM24" i="18"/>
  <c r="AA35" i="18"/>
  <c r="BK35" i="18"/>
  <c r="CI35" i="18"/>
  <c r="AA46" i="18"/>
  <c r="BK46" i="18"/>
  <c r="CI46" i="18"/>
  <c r="U57" i="18"/>
  <c r="AS57" i="18"/>
  <c r="CC57" i="18"/>
  <c r="U24" i="18"/>
  <c r="AG24" i="18"/>
  <c r="AS24" i="18"/>
  <c r="BE24" i="18"/>
  <c r="BQ24" i="18"/>
  <c r="CC24" i="18"/>
  <c r="CO24" i="18"/>
  <c r="M26" i="18"/>
  <c r="AC35" i="18"/>
  <c r="AO35" i="18"/>
  <c r="BA35" i="18"/>
  <c r="BM35" i="18"/>
  <c r="BY35" i="18"/>
  <c r="CK35" i="18"/>
  <c r="AC46" i="18"/>
  <c r="AO46" i="18"/>
  <c r="BA46" i="18"/>
  <c r="BM46" i="18"/>
  <c r="BY46" i="18"/>
  <c r="CK46" i="18"/>
  <c r="W57" i="18"/>
  <c r="AI57" i="18"/>
  <c r="AU57" i="18"/>
  <c r="BG57" i="18"/>
  <c r="BS57" i="18"/>
  <c r="CE57" i="18"/>
  <c r="AH35" i="18"/>
  <c r="AT46" i="18"/>
  <c r="AB57" i="18"/>
  <c r="BG35" i="18"/>
  <c r="N27" i="18"/>
  <c r="BH35" i="18"/>
  <c r="CF35" i="18"/>
  <c r="AW35" i="18"/>
  <c r="BU46" i="18"/>
  <c r="BZ24" i="18"/>
  <c r="AX35" i="18"/>
  <c r="CH35" i="18"/>
  <c r="AL46" i="18"/>
  <c r="BJ46" i="18"/>
  <c r="T57" i="18"/>
  <c r="AR57" i="18"/>
  <c r="CA24" i="18"/>
  <c r="AM35" i="18"/>
  <c r="AM46" i="18"/>
  <c r="BW46" i="18"/>
  <c r="AG57" i="18"/>
  <c r="BQ57" i="18"/>
  <c r="BF24" i="18"/>
  <c r="BR24" i="18"/>
  <c r="CD24" i="18"/>
  <c r="N26" i="18"/>
  <c r="AD35" i="18"/>
  <c r="AP35" i="18"/>
  <c r="BB35" i="18"/>
  <c r="BN35" i="18"/>
  <c r="BZ35" i="18"/>
  <c r="CL35" i="18"/>
  <c r="AD46" i="18"/>
  <c r="AP46" i="18"/>
  <c r="BB46" i="18"/>
  <c r="BN46" i="18"/>
  <c r="BZ46" i="18"/>
  <c r="CL46" i="18"/>
  <c r="X57" i="18"/>
  <c r="AJ57" i="18"/>
  <c r="AV57" i="18"/>
  <c r="BH57" i="18"/>
  <c r="BT57" i="18"/>
  <c r="CO58" i="16"/>
  <c r="CN58" i="16"/>
  <c r="CM58" i="16"/>
  <c r="CL58" i="16"/>
  <c r="CK58" i="16"/>
  <c r="CJ58" i="16"/>
  <c r="CI58" i="16"/>
  <c r="CH58" i="16"/>
  <c r="CG58" i="16"/>
  <c r="CF58" i="16"/>
  <c r="CE58" i="16"/>
  <c r="CD58" i="16"/>
  <c r="CC58" i="16"/>
  <c r="CB58" i="16"/>
  <c r="CA58" i="16"/>
  <c r="BZ58" i="16"/>
  <c r="BY58" i="16"/>
  <c r="BX58" i="16"/>
  <c r="BW58" i="16"/>
  <c r="BV58" i="16"/>
  <c r="BU58" i="16"/>
  <c r="BT58" i="16"/>
  <c r="BS58" i="16"/>
  <c r="BR58" i="16"/>
  <c r="BQ58" i="16"/>
  <c r="BP58" i="16"/>
  <c r="BO58" i="16"/>
  <c r="BN58" i="16"/>
  <c r="BM58" i="16"/>
  <c r="BL58" i="16"/>
  <c r="BK58" i="16"/>
  <c r="BJ58" i="16"/>
  <c r="BI58" i="16"/>
  <c r="BH58" i="16"/>
  <c r="BG58" i="16"/>
  <c r="BF58" i="16"/>
  <c r="BE58" i="16"/>
  <c r="BD58" i="16"/>
  <c r="BC58" i="16"/>
  <c r="BB58" i="16"/>
  <c r="BA58" i="16"/>
  <c r="AZ58" i="16"/>
  <c r="AY58" i="16"/>
  <c r="AX58" i="16"/>
  <c r="AW58" i="16"/>
  <c r="AV58" i="16"/>
  <c r="AU58" i="16"/>
  <c r="AT58" i="16"/>
  <c r="AS58" i="16"/>
  <c r="AR58" i="16"/>
  <c r="AQ58" i="16"/>
  <c r="AP58" i="16"/>
  <c r="AO58" i="16"/>
  <c r="AN58" i="16"/>
  <c r="AM58" i="16"/>
  <c r="AL58" i="16"/>
  <c r="AK58" i="16"/>
  <c r="AJ58" i="16"/>
  <c r="AI58" i="16"/>
  <c r="AH58" i="16"/>
  <c r="AG58" i="16"/>
  <c r="AF58" i="16"/>
  <c r="AE58" i="16"/>
  <c r="AD58" i="16"/>
  <c r="AC58" i="16"/>
  <c r="AB58" i="16"/>
  <c r="AA58" i="16"/>
  <c r="Z58" i="16"/>
  <c r="Y58" i="16"/>
  <c r="X58" i="16"/>
  <c r="W58" i="16"/>
  <c r="V58" i="16"/>
  <c r="U58" i="16"/>
  <c r="T58" i="16"/>
  <c r="S58" i="16"/>
  <c r="CO47" i="16"/>
  <c r="CN47" i="16"/>
  <c r="CM47" i="16"/>
  <c r="CL47" i="16"/>
  <c r="CK47" i="16"/>
  <c r="CJ47" i="16"/>
  <c r="CI47" i="16"/>
  <c r="CH47" i="16"/>
  <c r="CG47" i="16"/>
  <c r="CF47" i="16"/>
  <c r="CE47" i="16"/>
  <c r="CD47" i="16"/>
  <c r="CO36" i="16"/>
  <c r="CN36" i="16"/>
  <c r="CM36" i="16"/>
  <c r="CL36" i="16"/>
  <c r="CK36" i="16"/>
  <c r="CJ36" i="16"/>
  <c r="CI36" i="16"/>
  <c r="CH36" i="16"/>
  <c r="CG36" i="16"/>
  <c r="CF36" i="16"/>
  <c r="CE36" i="16"/>
  <c r="CD36" i="16"/>
  <c r="CO25" i="16"/>
  <c r="CN25" i="16"/>
  <c r="CM25" i="16"/>
  <c r="CL25" i="16"/>
  <c r="CK25" i="16"/>
  <c r="CJ25" i="16"/>
  <c r="CI25" i="16"/>
  <c r="CH25" i="16"/>
  <c r="CG25" i="16"/>
  <c r="CF25" i="16"/>
  <c r="CE25" i="16"/>
  <c r="CD25" i="16"/>
  <c r="CC25" i="16"/>
  <c r="CB25" i="16"/>
  <c r="CA25" i="16"/>
  <c r="CC36" i="16"/>
  <c r="CB36" i="16"/>
  <c r="CA36" i="16"/>
  <c r="CC47" i="16"/>
  <c r="CB47" i="16"/>
  <c r="CA47" i="16"/>
  <c r="BZ47" i="16"/>
  <c r="BY47" i="16"/>
  <c r="BX47" i="16"/>
  <c r="BW47" i="16"/>
  <c r="BV47" i="16"/>
  <c r="BU47" i="16"/>
  <c r="BT47" i="16"/>
  <c r="BS47" i="16"/>
  <c r="BR47" i="16"/>
  <c r="BQ47" i="16"/>
  <c r="BP47" i="16"/>
  <c r="BO47" i="16"/>
  <c r="BZ36" i="16"/>
  <c r="BY36" i="16"/>
  <c r="BX36" i="16"/>
  <c r="BW36" i="16"/>
  <c r="BV36" i="16"/>
  <c r="BU36" i="16"/>
  <c r="BT36" i="16"/>
  <c r="BS36" i="16"/>
  <c r="BR36" i="16"/>
  <c r="BQ36" i="16"/>
  <c r="BP36" i="16"/>
  <c r="BO36" i="16"/>
  <c r="BZ25" i="16"/>
  <c r="BY25" i="16"/>
  <c r="BX25" i="16"/>
  <c r="BW25" i="16"/>
  <c r="BV25" i="16"/>
  <c r="BU25" i="16"/>
  <c r="BT25" i="16"/>
  <c r="BS25" i="16"/>
  <c r="BR25" i="16"/>
  <c r="BQ25" i="16"/>
  <c r="BP25" i="16"/>
  <c r="BO25" i="16"/>
  <c r="BN47" i="16"/>
  <c r="BM47" i="16"/>
  <c r="BL47" i="16"/>
  <c r="BK47" i="16"/>
  <c r="BJ47" i="16"/>
  <c r="BI47" i="16"/>
  <c r="BH47" i="16"/>
  <c r="BG47" i="16"/>
  <c r="BF47" i="16"/>
  <c r="BE47" i="16"/>
  <c r="BD47" i="16"/>
  <c r="BC47" i="16"/>
  <c r="BN25" i="16"/>
  <c r="BM25" i="16"/>
  <c r="BL25" i="16"/>
  <c r="BN36" i="16"/>
  <c r="BM36" i="16"/>
  <c r="BL36" i="16"/>
  <c r="BK36" i="16"/>
  <c r="BJ36" i="16"/>
  <c r="BI36" i="16"/>
  <c r="BH36" i="16"/>
  <c r="BG36" i="16"/>
  <c r="BF36" i="16"/>
  <c r="BE36" i="16"/>
  <c r="BD36" i="16"/>
  <c r="BC36" i="16"/>
  <c r="BK25" i="16"/>
  <c r="BJ25" i="16"/>
  <c r="BI25" i="16"/>
  <c r="BH25" i="16"/>
  <c r="BG25" i="16"/>
  <c r="BF25" i="16"/>
  <c r="BE25" i="16"/>
  <c r="BD25" i="16"/>
  <c r="BC25" i="16"/>
  <c r="BB47" i="16"/>
  <c r="BA47" i="16"/>
  <c r="AZ47" i="16"/>
  <c r="AY47" i="16"/>
  <c r="AX47" i="16"/>
  <c r="AW47" i="16"/>
  <c r="AV47" i="16"/>
  <c r="AU47" i="16"/>
  <c r="AT47" i="16"/>
  <c r="BB36" i="16"/>
  <c r="BA36" i="16"/>
  <c r="AZ36" i="16"/>
  <c r="AY36" i="16"/>
  <c r="AX36" i="16"/>
  <c r="AW36" i="16"/>
  <c r="AV36" i="16"/>
  <c r="AU36" i="16"/>
  <c r="AT36" i="16"/>
  <c r="BB25" i="16"/>
  <c r="BA25" i="16"/>
  <c r="AZ25" i="16"/>
  <c r="AY25" i="16"/>
  <c r="AX25" i="16"/>
  <c r="AW25" i="16"/>
  <c r="AV25" i="16"/>
  <c r="AU25" i="16"/>
  <c r="AT25" i="16"/>
  <c r="AS47" i="16"/>
  <c r="AR47" i="16"/>
  <c r="AQ47" i="16"/>
  <c r="AP47" i="16"/>
  <c r="AO47" i="16"/>
  <c r="AN47" i="16"/>
  <c r="AM47" i="16"/>
  <c r="AL47" i="16"/>
  <c r="AK47" i="16"/>
  <c r="AJ47" i="16"/>
  <c r="AI47" i="16"/>
  <c r="AH47" i="16"/>
  <c r="AS36" i="16"/>
  <c r="AR36" i="16"/>
  <c r="AQ36" i="16"/>
  <c r="AP36" i="16"/>
  <c r="AO36" i="16"/>
  <c r="AN36" i="16"/>
  <c r="AM36" i="16"/>
  <c r="AL36" i="16"/>
  <c r="AK36" i="16"/>
  <c r="AJ36" i="16"/>
  <c r="AI36" i="16"/>
  <c r="AH36" i="16"/>
  <c r="AS25" i="16"/>
  <c r="AR25" i="16"/>
  <c r="AQ25" i="16"/>
  <c r="AP25" i="16"/>
  <c r="AO25" i="16"/>
  <c r="AN25" i="16"/>
  <c r="AM25" i="16"/>
  <c r="AL25" i="16"/>
  <c r="AK25" i="16"/>
  <c r="AJ25" i="16"/>
  <c r="AI25" i="16"/>
  <c r="AH25" i="16"/>
  <c r="AG47" i="16"/>
  <c r="AF47" i="16"/>
  <c r="AE47" i="16"/>
  <c r="AD47" i="16"/>
  <c r="AC47" i="16"/>
  <c r="AB47" i="16"/>
  <c r="AA47" i="16"/>
  <c r="Z47" i="16"/>
  <c r="Y47" i="16"/>
  <c r="X47" i="16"/>
  <c r="W47" i="16"/>
  <c r="V47" i="16"/>
  <c r="AG36" i="16"/>
  <c r="AF36" i="16"/>
  <c r="AE36" i="16"/>
  <c r="AD36" i="16"/>
  <c r="AC36" i="16"/>
  <c r="AB36" i="16"/>
  <c r="AA36" i="16"/>
  <c r="Z36" i="16"/>
  <c r="Y36" i="16"/>
  <c r="X36" i="16"/>
  <c r="W36" i="16"/>
  <c r="V36" i="16"/>
  <c r="AG25" i="16"/>
  <c r="AF25" i="16"/>
  <c r="AE25" i="16"/>
  <c r="AD25" i="16"/>
  <c r="AC25" i="16"/>
  <c r="AB25" i="16"/>
  <c r="AA25" i="16"/>
  <c r="Z25" i="16"/>
  <c r="Y25" i="16"/>
  <c r="U47" i="16"/>
  <c r="T47" i="16"/>
  <c r="S47" i="16"/>
  <c r="U36" i="16"/>
  <c r="T36" i="16"/>
  <c r="S36" i="16"/>
  <c r="U25" i="16"/>
  <c r="T25" i="16"/>
  <c r="H4" i="17"/>
  <c r="H5" i="17"/>
  <c r="I5" i="17" s="1"/>
  <c r="H6" i="17"/>
  <c r="H7" i="17"/>
  <c r="H8" i="17"/>
  <c r="H9" i="17"/>
  <c r="H10" i="17"/>
  <c r="I10" i="17" s="1"/>
  <c r="H11" i="17"/>
  <c r="I11" i="17" s="1"/>
  <c r="H12" i="17"/>
  <c r="H13" i="17"/>
  <c r="H14" i="17"/>
  <c r="I14" i="17" s="1"/>
  <c r="H15" i="17"/>
  <c r="H16" i="17"/>
  <c r="H17" i="17"/>
  <c r="I17" i="17" s="1"/>
  <c r="H18" i="17"/>
  <c r="H19" i="17"/>
  <c r="H20" i="17"/>
  <c r="H21" i="17"/>
  <c r="H22" i="17"/>
  <c r="I22" i="17" s="1"/>
  <c r="H23" i="17"/>
  <c r="I23" i="17" s="1"/>
  <c r="H24" i="17"/>
  <c r="H25" i="17"/>
  <c r="H26" i="17"/>
  <c r="I26" i="17" s="1"/>
  <c r="H27" i="17"/>
  <c r="H28" i="17"/>
  <c r="H29" i="17"/>
  <c r="I29" i="17" s="1"/>
  <c r="H30" i="17"/>
  <c r="H31" i="17"/>
  <c r="H32" i="17"/>
  <c r="H33" i="17"/>
  <c r="H34" i="17"/>
  <c r="I34" i="17" s="1"/>
  <c r="H35" i="17"/>
  <c r="I35" i="17" s="1"/>
  <c r="H36" i="17"/>
  <c r="I36" i="17" s="1"/>
  <c r="H37" i="17"/>
  <c r="H38" i="17"/>
  <c r="I38" i="17" s="1"/>
  <c r="H39" i="17"/>
  <c r="H40" i="17"/>
  <c r="H41" i="17"/>
  <c r="I41" i="17" s="1"/>
  <c r="H42" i="17"/>
  <c r="H43" i="17"/>
  <c r="H44" i="17"/>
  <c r="H45" i="17"/>
  <c r="H46" i="17"/>
  <c r="I46" i="17" s="1"/>
  <c r="H47" i="17"/>
  <c r="I47" i="17" s="1"/>
  <c r="H48" i="17"/>
  <c r="I48" i="17" s="1"/>
  <c r="H49" i="17"/>
  <c r="H50" i="17"/>
  <c r="I50" i="17" s="1"/>
  <c r="H51" i="17"/>
  <c r="H52" i="17"/>
  <c r="H53" i="17"/>
  <c r="I53" i="17" s="1"/>
  <c r="H54" i="17"/>
  <c r="H55" i="17"/>
  <c r="H56" i="17"/>
  <c r="H57" i="17"/>
  <c r="H58" i="17"/>
  <c r="I58" i="17" s="1"/>
  <c r="H59" i="17"/>
  <c r="I59" i="17" s="1"/>
  <c r="H60" i="17"/>
  <c r="I60" i="17" s="1"/>
  <c r="H61" i="17"/>
  <c r="H62" i="17"/>
  <c r="I62" i="17" s="1"/>
  <c r="H63" i="17"/>
  <c r="H64" i="17"/>
  <c r="H65" i="17"/>
  <c r="I65" i="17" s="1"/>
  <c r="H66" i="17"/>
  <c r="H3" i="17"/>
  <c r="I66" i="17"/>
  <c r="I64" i="17"/>
  <c r="I63" i="17"/>
  <c r="I61" i="17"/>
  <c r="I57" i="17"/>
  <c r="I56" i="17"/>
  <c r="I55" i="17"/>
  <c r="I54" i="17"/>
  <c r="I52" i="17"/>
  <c r="I51" i="17"/>
  <c r="I49" i="17"/>
  <c r="I45" i="17"/>
  <c r="I44" i="17"/>
  <c r="I43" i="17"/>
  <c r="I42" i="17"/>
  <c r="I40" i="17"/>
  <c r="I39" i="17"/>
  <c r="I37" i="17"/>
  <c r="I33" i="17"/>
  <c r="I32" i="17"/>
  <c r="I31" i="17"/>
  <c r="I30" i="17"/>
  <c r="I28" i="17"/>
  <c r="I27" i="17"/>
  <c r="I25" i="17"/>
  <c r="I24" i="17"/>
  <c r="I21" i="17"/>
  <c r="I20" i="17"/>
  <c r="I19" i="17"/>
  <c r="I18" i="17"/>
  <c r="I16" i="17"/>
  <c r="I15" i="17"/>
  <c r="I13" i="17"/>
  <c r="I12" i="17"/>
  <c r="I9" i="17"/>
  <c r="I8" i="17"/>
  <c r="I7" i="17"/>
  <c r="I6" i="17"/>
  <c r="I4" i="17"/>
  <c r="I3" i="17"/>
  <c r="F35" i="18" l="1"/>
  <c r="F31" i="18"/>
  <c r="F39" i="18"/>
  <c r="F27" i="18"/>
  <c r="B34" i="18"/>
  <c r="C34" i="18" s="1"/>
  <c r="B38" i="18"/>
  <c r="C38" i="18" s="1"/>
  <c r="B30" i="18"/>
  <c r="C30" i="18" s="1"/>
  <c r="B26" i="18"/>
  <c r="D38" i="18"/>
  <c r="E38" i="18" s="1"/>
  <c r="D26" i="18"/>
  <c r="E26" i="18" s="1"/>
  <c r="D42" i="18"/>
  <c r="M29" i="18" s="1"/>
  <c r="D30" i="18"/>
  <c r="D34" i="18"/>
  <c r="D35" i="18"/>
  <c r="D31" i="18"/>
  <c r="D27" i="18"/>
  <c r="D39" i="18"/>
  <c r="F42" i="18"/>
  <c r="N29" i="18" s="1"/>
  <c r="F34" i="18"/>
  <c r="G34" i="18" s="1"/>
  <c r="F30" i="18"/>
  <c r="G30" i="18" s="1"/>
  <c r="F26" i="18"/>
  <c r="G26" i="18" s="1"/>
  <c r="F38" i="18"/>
  <c r="G38" i="18" s="1"/>
  <c r="B27" i="18"/>
  <c r="B39" i="18"/>
  <c r="B35" i="18"/>
  <c r="B31" i="18"/>
  <c r="N27" i="16"/>
  <c r="F39" i="16" s="1"/>
  <c r="N28" i="16"/>
  <c r="N26" i="16"/>
  <c r="F30" i="16" s="1"/>
  <c r="M28" i="16"/>
  <c r="D36" i="16" s="1"/>
  <c r="L26" i="16"/>
  <c r="M26" i="16"/>
  <c r="M27" i="16"/>
  <c r="L27" i="16"/>
  <c r="L28" i="16"/>
  <c r="B36" i="16" s="1"/>
  <c r="C26" i="18" l="1"/>
  <c r="B42" i="18" s="1"/>
  <c r="L29" i="18" s="1"/>
  <c r="J26" i="18" s="1"/>
  <c r="O10" i="18" s="1"/>
  <c r="E34" i="18"/>
  <c r="E30" i="18"/>
  <c r="F32" i="16"/>
  <c r="F36" i="16"/>
  <c r="F28" i="16"/>
  <c r="F40" i="16"/>
  <c r="F27" i="16"/>
  <c r="F31" i="16"/>
  <c r="F35" i="16"/>
  <c r="F34" i="16"/>
  <c r="F38" i="16"/>
  <c r="F26" i="16"/>
  <c r="BC24" i="16"/>
  <c r="AZ24" i="16"/>
  <c r="AW24" i="16"/>
  <c r="AT24" i="16"/>
  <c r="AQ24" i="16"/>
  <c r="AN24" i="16"/>
  <c r="AK24" i="16"/>
  <c r="AH24" i="16"/>
  <c r="AE24" i="16"/>
  <c r="AB24" i="16"/>
  <c r="Y24" i="16"/>
  <c r="V24" i="16"/>
  <c r="G30" i="16" l="1"/>
  <c r="G26" i="16"/>
  <c r="G34" i="16"/>
  <c r="G38" i="16"/>
  <c r="S24" i="16"/>
  <c r="Q24" i="16"/>
  <c r="P24" i="16"/>
  <c r="B40" i="16"/>
  <c r="L24" i="16"/>
  <c r="O20" i="16"/>
  <c r="F42" i="16" l="1"/>
  <c r="L3" i="17" s="1"/>
  <c r="L4" i="17" s="1"/>
  <c r="CG57" i="16"/>
  <c r="BO57" i="16"/>
  <c r="AW57" i="16"/>
  <c r="AE57" i="16"/>
  <c r="CD57" i="16"/>
  <c r="BL57" i="16"/>
  <c r="AT57" i="16"/>
  <c r="AB57" i="16"/>
  <c r="CA57" i="16"/>
  <c r="BI57" i="16"/>
  <c r="AQ57" i="16"/>
  <c r="Y57" i="16"/>
  <c r="V57" i="16"/>
  <c r="BX57" i="16"/>
  <c r="BF57" i="16"/>
  <c r="AN57" i="16"/>
  <c r="S57" i="16"/>
  <c r="CM57" i="16"/>
  <c r="BU57" i="16"/>
  <c r="BC57" i="16"/>
  <c r="AK57" i="16"/>
  <c r="CJ57" i="16"/>
  <c r="BR57" i="16"/>
  <c r="AZ57" i="16"/>
  <c r="AH57" i="16"/>
  <c r="D28" i="16"/>
  <c r="D40" i="16"/>
  <c r="D32" i="16"/>
  <c r="D27" i="16"/>
  <c r="D31" i="16"/>
  <c r="D35" i="16"/>
  <c r="D39" i="16"/>
  <c r="D26" i="16"/>
  <c r="D34" i="16"/>
  <c r="D30" i="16"/>
  <c r="D38" i="16"/>
  <c r="W24" i="16"/>
  <c r="BA24" i="16"/>
  <c r="AO24" i="16"/>
  <c r="AC24" i="16"/>
  <c r="AL24" i="16"/>
  <c r="AU24" i="16"/>
  <c r="AF24" i="16"/>
  <c r="AX24" i="16"/>
  <c r="AI24" i="16"/>
  <c r="Z24" i="16"/>
  <c r="AR24" i="16"/>
  <c r="BD24" i="16"/>
  <c r="CJ35" i="16"/>
  <c r="B25" i="16"/>
  <c r="J2" i="17" s="1"/>
  <c r="Y35" i="16"/>
  <c r="AB35" i="16"/>
  <c r="N24" i="16"/>
  <c r="AG24" i="16"/>
  <c r="BE24" i="16"/>
  <c r="BB24" i="16"/>
  <c r="AP24" i="16"/>
  <c r="AD24" i="16"/>
  <c r="X24" i="16"/>
  <c r="AV24" i="16"/>
  <c r="AY24" i="16"/>
  <c r="AM24" i="16"/>
  <c r="AA24" i="16"/>
  <c r="AJ24" i="16"/>
  <c r="AS24" i="16"/>
  <c r="BK35" i="16"/>
  <c r="T24" i="16"/>
  <c r="U24" i="16"/>
  <c r="BF24" i="16"/>
  <c r="M24" i="16"/>
  <c r="CH24" i="16" s="1"/>
  <c r="B34" i="16"/>
  <c r="B38" i="16"/>
  <c r="BX24" i="16"/>
  <c r="BR24" i="16"/>
  <c r="CJ24" i="16"/>
  <c r="AE46" i="16"/>
  <c r="AW46" i="16"/>
  <c r="BO46" i="16"/>
  <c r="CG46" i="16"/>
  <c r="S35" i="16"/>
  <c r="AK35" i="16"/>
  <c r="BC35" i="16"/>
  <c r="BU35" i="16"/>
  <c r="CM35" i="16"/>
  <c r="BU24" i="16"/>
  <c r="CM24" i="16"/>
  <c r="B26" i="16"/>
  <c r="B30" i="16"/>
  <c r="AH46" i="16"/>
  <c r="AZ46" i="16"/>
  <c r="BR46" i="16"/>
  <c r="CJ46" i="16"/>
  <c r="V35" i="16"/>
  <c r="AN35" i="16"/>
  <c r="BF35" i="16"/>
  <c r="BX35" i="16"/>
  <c r="S46" i="16"/>
  <c r="AK46" i="16"/>
  <c r="BC46" i="16"/>
  <c r="BU46" i="16"/>
  <c r="CM46" i="16"/>
  <c r="AQ35" i="16"/>
  <c r="BI35" i="16"/>
  <c r="CA35" i="16"/>
  <c r="BI24" i="16"/>
  <c r="CA24" i="16"/>
  <c r="B27" i="16"/>
  <c r="V46" i="16"/>
  <c r="AN46" i="16"/>
  <c r="BF46" i="16"/>
  <c r="BX46" i="16"/>
  <c r="AT35" i="16"/>
  <c r="BL35" i="16"/>
  <c r="CD35" i="16"/>
  <c r="BL24" i="16"/>
  <c r="CD24" i="16"/>
  <c r="Y46" i="16"/>
  <c r="AQ46" i="16"/>
  <c r="BI46" i="16"/>
  <c r="CA46" i="16"/>
  <c r="B31" i="16"/>
  <c r="B35" i="16"/>
  <c r="B39" i="16"/>
  <c r="AE35" i="16"/>
  <c r="AW35" i="16"/>
  <c r="BO35" i="16"/>
  <c r="CG35" i="16"/>
  <c r="B28" i="16"/>
  <c r="BO24" i="16"/>
  <c r="CG24" i="16"/>
  <c r="AB46" i="16"/>
  <c r="AT46" i="16"/>
  <c r="BL46" i="16"/>
  <c r="CD46" i="16"/>
  <c r="AH35" i="16"/>
  <c r="AZ35" i="16"/>
  <c r="BR35" i="16"/>
  <c r="B32" i="16"/>
  <c r="N29" i="16" l="1"/>
  <c r="E34" i="16"/>
  <c r="CH46" i="16"/>
  <c r="CH57" i="16"/>
  <c r="BP57" i="16"/>
  <c r="AX57" i="16"/>
  <c r="AF57" i="16"/>
  <c r="CE57" i="16"/>
  <c r="BM57" i="16"/>
  <c r="AU57" i="16"/>
  <c r="AC57" i="16"/>
  <c r="CB57" i="16"/>
  <c r="BJ57" i="16"/>
  <c r="AR57" i="16"/>
  <c r="Z57" i="16"/>
  <c r="W57" i="16"/>
  <c r="BY57" i="16"/>
  <c r="BG57" i="16"/>
  <c r="AO57" i="16"/>
  <c r="T57" i="16"/>
  <c r="CN57" i="16"/>
  <c r="BV57" i="16"/>
  <c r="BD57" i="16"/>
  <c r="AL57" i="16"/>
  <c r="CK57" i="16"/>
  <c r="BS57" i="16"/>
  <c r="BA57" i="16"/>
  <c r="AI57" i="16"/>
  <c r="F25" i="16"/>
  <c r="L2" i="17" s="1"/>
  <c r="BW57" i="16"/>
  <c r="AM57" i="16"/>
  <c r="BT57" i="16"/>
  <c r="AJ57" i="16"/>
  <c r="BQ57" i="16"/>
  <c r="AG57" i="16"/>
  <c r="BN57" i="16"/>
  <c r="AD57" i="16"/>
  <c r="BK57" i="16"/>
  <c r="AA57" i="16"/>
  <c r="BH57" i="16"/>
  <c r="X57" i="16"/>
  <c r="CO57" i="16"/>
  <c r="BE57" i="16"/>
  <c r="CL57" i="16"/>
  <c r="BB57" i="16"/>
  <c r="U57" i="16"/>
  <c r="CI57" i="16"/>
  <c r="AY57" i="16"/>
  <c r="CF57" i="16"/>
  <c r="AV57" i="16"/>
  <c r="CC57" i="16"/>
  <c r="AS57" i="16"/>
  <c r="BZ57" i="16"/>
  <c r="AP57" i="16"/>
  <c r="E26" i="16"/>
  <c r="E38" i="16"/>
  <c r="E30" i="16"/>
  <c r="CF46" i="16"/>
  <c r="CC35" i="16"/>
  <c r="CL35" i="16"/>
  <c r="CF35" i="16"/>
  <c r="CO35" i="16"/>
  <c r="CI46" i="16"/>
  <c r="CC46" i="16"/>
  <c r="CL46" i="16"/>
  <c r="CI35" i="16"/>
  <c r="CO46" i="16"/>
  <c r="BZ46" i="16"/>
  <c r="BH46" i="16"/>
  <c r="AS35" i="16"/>
  <c r="U46" i="16"/>
  <c r="CI24" i="16"/>
  <c r="BT24" i="16"/>
  <c r="AY35" i="16"/>
  <c r="AD46" i="16"/>
  <c r="U35" i="16"/>
  <c r="BZ35" i="16"/>
  <c r="BH35" i="16"/>
  <c r="AP35" i="16"/>
  <c r="AD35" i="16"/>
  <c r="CF24" i="16"/>
  <c r="BN24" i="16"/>
  <c r="BK46" i="16"/>
  <c r="BW46" i="16"/>
  <c r="BE46" i="16"/>
  <c r="AM46" i="16"/>
  <c r="CC24" i="16"/>
  <c r="BB35" i="16"/>
  <c r="AJ35" i="16"/>
  <c r="X35" i="16"/>
  <c r="AA46" i="16"/>
  <c r="X46" i="16"/>
  <c r="CL24" i="16"/>
  <c r="BW35" i="16"/>
  <c r="BE35" i="16"/>
  <c r="AM35" i="16"/>
  <c r="BZ24" i="16"/>
  <c r="BQ46" i="16"/>
  <c r="BQ35" i="16"/>
  <c r="BN46" i="16"/>
  <c r="CO24" i="16"/>
  <c r="AP46" i="16"/>
  <c r="BT46" i="16"/>
  <c r="BB46" i="16"/>
  <c r="AJ46" i="16"/>
  <c r="AA35" i="16"/>
  <c r="BW24" i="16"/>
  <c r="AG46" i="16"/>
  <c r="AY46" i="16"/>
  <c r="BQ24" i="16"/>
  <c r="AG35" i="16"/>
  <c r="AV46" i="16"/>
  <c r="BK24" i="16"/>
  <c r="BN35" i="16"/>
  <c r="BH24" i="16"/>
  <c r="AS46" i="16"/>
  <c r="BT35" i="16"/>
  <c r="AV35" i="16"/>
  <c r="BS35" i="16"/>
  <c r="D25" i="16"/>
  <c r="K2" i="17" s="1"/>
  <c r="W46" i="16"/>
  <c r="Z35" i="16"/>
  <c r="AC35" i="16"/>
  <c r="W35" i="16"/>
  <c r="Z46" i="16"/>
  <c r="CN46" i="16"/>
  <c r="CN35" i="16"/>
  <c r="BM46" i="16"/>
  <c r="BY46" i="16"/>
  <c r="BV35" i="16"/>
  <c r="BG46" i="16"/>
  <c r="AO46" i="16"/>
  <c r="AR46" i="16"/>
  <c r="AX35" i="16"/>
  <c r="CE35" i="16"/>
  <c r="AU46" i="16"/>
  <c r="AF35" i="16"/>
  <c r="AR35" i="16"/>
  <c r="CN24" i="16"/>
  <c r="C38" i="16"/>
  <c r="BD35" i="16"/>
  <c r="BV24" i="16"/>
  <c r="BP24" i="16"/>
  <c r="AO35" i="16"/>
  <c r="CB24" i="16"/>
  <c r="BP46" i="16"/>
  <c r="AX46" i="16"/>
  <c r="AF46" i="16"/>
  <c r="AL35" i="16"/>
  <c r="CE24" i="16"/>
  <c r="BM35" i="16"/>
  <c r="BV46" i="16"/>
  <c r="BA35" i="16"/>
  <c r="CB46" i="16"/>
  <c r="BD46" i="16"/>
  <c r="AI35" i="16"/>
  <c r="AC46" i="16"/>
  <c r="CH35" i="16"/>
  <c r="BM24" i="16"/>
  <c r="AU35" i="16"/>
  <c r="CB35" i="16"/>
  <c r="CK46" i="16"/>
  <c r="BP35" i="16"/>
  <c r="BJ46" i="16"/>
  <c r="BJ35" i="16"/>
  <c r="AL46" i="16"/>
  <c r="BA46" i="16"/>
  <c r="BS24" i="16"/>
  <c r="BJ24" i="16"/>
  <c r="T46" i="16"/>
  <c r="BS46" i="16"/>
  <c r="T35" i="16"/>
  <c r="BY24" i="16"/>
  <c r="C34" i="16"/>
  <c r="AI46" i="16"/>
  <c r="CK35" i="16"/>
  <c r="CK24" i="16"/>
  <c r="CE46" i="16"/>
  <c r="BG35" i="16"/>
  <c r="BG24" i="16"/>
  <c r="BY35" i="16"/>
  <c r="C30" i="16"/>
  <c r="C26" i="16"/>
  <c r="B42" i="16" l="1"/>
  <c r="J3" i="17" s="1"/>
  <c r="J4" i="17" s="1"/>
  <c r="D42" i="16"/>
  <c r="K3" i="17" s="1"/>
  <c r="K4" i="17" s="1"/>
  <c r="M4" i="17" l="1"/>
  <c r="M3" i="17" s="1"/>
  <c r="M29" i="16"/>
  <c r="L29" i="16"/>
  <c r="J26" i="16" s="1"/>
  <c r="O10" i="16" l="1"/>
</calcChain>
</file>

<file path=xl/sharedStrings.xml><?xml version="1.0" encoding="utf-8"?>
<sst xmlns="http://schemas.openxmlformats.org/spreadsheetml/2006/main" count="678" uniqueCount="206">
  <si>
    <t>Nosaukums</t>
  </si>
  <si>
    <t>Kritērijs</t>
  </si>
  <si>
    <t>Saistītais</t>
  </si>
  <si>
    <t>Partneris</t>
  </si>
  <si>
    <t>IZPILDĀS</t>
  </si>
  <si>
    <t>JĀ</t>
  </si>
  <si>
    <t>STATUSS</t>
  </si>
  <si>
    <t>KRITĒRIJS</t>
  </si>
  <si>
    <t>Grupa kopā</t>
  </si>
  <si>
    <t>NEIZPILDĀS</t>
  </si>
  <si>
    <t>NĒ</t>
  </si>
  <si>
    <t>Robeža</t>
  </si>
  <si>
    <t>Darbinieku skaits</t>
  </si>
  <si>
    <t>≤9</t>
  </si>
  <si>
    <t>Periods</t>
  </si>
  <si>
    <t>Gada apgrozījums, EUR</t>
  </si>
  <si>
    <t>≤ 2 milj. EUR</t>
  </si>
  <si>
    <t>Bilances vērtības, EUR</t>
  </si>
  <si>
    <t>10–49</t>
  </si>
  <si>
    <t>Bilances vērtība, EUR</t>
  </si>
  <si>
    <t>2–10 milj. EUR</t>
  </si>
  <si>
    <t>PIEZĪMES</t>
  </si>
  <si>
    <t>50–249</t>
  </si>
  <si>
    <t>10–50 milj. EUR</t>
  </si>
  <si>
    <t>10–43 milj. EUR</t>
  </si>
  <si>
    <t>≥250</t>
  </si>
  <si>
    <t>&gt;50 milj. EUR</t>
  </si>
  <si>
    <t>&gt;43 milj. EUR</t>
  </si>
  <si>
    <t>Jā/Nē</t>
  </si>
  <si>
    <t>Piezīmes:</t>
  </si>
  <si>
    <t>Vairāk</t>
  </si>
  <si>
    <t>GU-49</t>
  </si>
  <si>
    <t>GU-50</t>
  </si>
  <si>
    <t>GU-74</t>
  </si>
  <si>
    <t>GU-75</t>
  </si>
  <si>
    <t>Robežvērtības: STATUSA NOTEIKŠANA</t>
  </si>
  <si>
    <t>Izvēlnes:</t>
  </si>
  <si>
    <t>Lietotāja rokasgrāmata par MVU definīcijas piemērošanu</t>
  </si>
  <si>
    <t>Informatīvs materiāls par mikro, mazā un vidējā uzņēmuma, viena vienota uzņēmuma un grūtībās nonākuša uzņēmuma statusa noteikšanu</t>
  </si>
  <si>
    <t>Norādījumi izklājlapas "MVK_statuss" aizpildīšanai:</t>
  </si>
  <si>
    <t>Datu apkopošana jāveic EUR valūtā. Ja kādam uzņēmumam finanšu gada pārskats ir sagatavots ārvalstu valūtā, jāveic apgrozījuma un bilances rādītāju konvertēšana atbilstoši pārskata sagatavošanas Latvijas bankas oficiālajam kursam pārskata beigu periodā.</t>
  </si>
  <si>
    <t>Deklarācija par komercsabiedrības atbilstību mazajai (sīkajai) vai vidējai komercsabiedrībai</t>
  </si>
  <si>
    <t>Ar šo</t>
  </si>
  <si>
    <t>Reģistrācijas numurs</t>
  </si>
  <si>
    <t xml:space="preserve">Juridiskas personas nosaukums </t>
  </si>
  <si>
    <t xml:space="preserve">Datums: </t>
  </si>
  <si>
    <t>laika zīmogā</t>
  </si>
  <si>
    <t>Piezīmes</t>
  </si>
  <si>
    <t>Reģistrācijas Nr.</t>
  </si>
  <si>
    <t>Izstrādāta pamatojoties uz 16.12.2024. MK noteikumiem Nr.776 "Kārtība, kādā komercsabiedrības deklarē savu atbilstību mazās (sīkās) un vidējās komercsabiedrības statusam"</t>
  </si>
  <si>
    <t>Saistību veids</t>
  </si>
  <si>
    <t>Dalība (%)</t>
  </si>
  <si>
    <t>apliecinu, ka deklarācijā sniegtā informācija ir pilnīga un patiesa.</t>
  </si>
  <si>
    <t>Pārstāvja Vārds, Uzvārds</t>
  </si>
  <si>
    <t>Vispārīgā informācija:</t>
  </si>
  <si>
    <t>Attiecīgā uzņēmuma nosaukums.</t>
  </si>
  <si>
    <t>Norāda pilnas slodzes ekvivalentu.</t>
  </si>
  <si>
    <t>Norāda Neto apgrozījumu no PZA.</t>
  </si>
  <si>
    <t>Norāda Bilances kopsummu.</t>
  </si>
  <si>
    <t>Pie konkrētā uzņēmuma vai fiziskās personas norāda pamatojumu (ja attiecināms):  Līgumu/vienošanos, ja tiek izmantota saistību veidošanai/pārtraukšanai; Norādi uz konsolidēto gada pārskatu vai citām situācijām.</t>
  </si>
  <si>
    <t>2014. gada 17. jūnija KOMISIJAS REGULA (ES) Nr. 651/2014, ar ko noteiktas atbalsta kategorijas atzīst par saderīgām ar iekšējo tirgu, piemērojot Līguma 107. un 108. pantu</t>
  </si>
  <si>
    <t>Nosacījumi un palīgmateriāli MVK grupas noteikšanai:</t>
  </si>
  <si>
    <t>Norāda uzņēmuma reģistrācijas numuru vai fiziskas personas kodu, ja fiziskā persona reģistrēta VID kā saimnieciskās darbības veicējs. Deklarācijā nenorāda fiziskās personas caur kurām rodas saistības ar citiem uzņēmumiem.</t>
  </si>
  <si>
    <t>Uzņēmumu formas</t>
  </si>
  <si>
    <t>Dalība</t>
  </si>
  <si>
    <t>Pārskati</t>
  </si>
  <si>
    <t>Valūta</t>
  </si>
  <si>
    <t>Tehniskās norādes</t>
  </si>
  <si>
    <t>Jaundibināts uzņēmums</t>
  </si>
  <si>
    <t>Valsts vai Pašvaldības uzņēmumi</t>
  </si>
  <si>
    <t>Saskaņā ar EK Regulas Nr. 651/2014 I pielikuma 3.panta 4.punktu, uzņēmums nav uzskatāms par MVU, ja 25 % vai vairāk tā kapitāla vai balsstiesību kopā vai atsevišķi tieši vai netieši kontrolē viena vai vairākas publiskas struktūras. Deklarācijā atzīmē, ka ir valsts pašvaldības uzņēmums - deklarācijā automātiski norādās, ka uzņēmuma statuss ir Lielais uzņēmums. Deklarācijā nav jāpilda dati par partneruzņēmumiem un saistītajiem uzņēmumiem. 
Ja piesakās atbalsta programmai, kura sniedz atbalstu saskaņā ar:
- EK Regulu Nr. 651/2014,
- KOMISIJAS REGULU (ES) 2022/2472 (2022. gada 14. decembris), ar kuru, piemērojot Līguma par Eiropas Savienības darbību 107. un 108. pantu, dažu kategoriju atbalstu lauksaimniecības un mežsaimniecības nozarē un lauku apvidos atzīst par saderīgu ar iekšējo tirgu; vai
-KOMISIJAS REGULA (ES) 2022/2473 (2022. gada 14. decembris), ar kuru, piemērojot Līguma par Eiropas Savienības darbību 107. un 108. pantu, dažu kategoriju atbalstu uzņēmumiem, kas nodarbojas ar zvejas un akvakultūras produktu ražošanu, apstrādi un tirdzniecību, atzīst par saderīgu ar iekšējo tirgu,
MVK deklarācijā var nebūt norādīti visi saistītie uzņēmumi, bet līdz ar deklarāciju ir jāiesniedz finanšu pārskati, lai atbalsta sniedzējs varētu izvērtēt atbalsta pretendenta grupas uzņēmumus grūtībās nonākuša uzņēmuma pazīmēm.</t>
  </si>
  <si>
    <t>Jānis Kalniņš</t>
  </si>
  <si>
    <t>Vai uzņēmums ir valstij vai pašvaldībai piederošs uzņēmums?</t>
  </si>
  <si>
    <t>Dokuments ir parakstīts ar drošu elektronisko parakstu</t>
  </si>
  <si>
    <t>Aizpildāmie lauki ir iekrāsoti dzelteni 
(ciktāl nepieciešams)</t>
  </si>
  <si>
    <t>Piezīmēs norāda tādu informāciju kā, piemēram,
- konsolidācijā ietvertie uzņēmumi, ja tiek izmantoti konsolidētā gada pārskata dati (šajā gadījumā nepilda atsevišķi datus par konsolidācijā ietvertajiem uzņēmumiem);
- fizisko personu grupas identificēšana (ja saistība veidojas caur fizisko personu grupu, norāda konkrētas personas);
- ja saistība veidojas caur Līgumu/vienošanos par noteicošās ietekmes* veidošanos - norāda fizisko personu vai uzņēmumu, kuram šīs tiesības piešķirtas;
- ja saistības pārtrūkst, jo noslēgts Līgums/vienošanās par noteicošās ietekmes* veidošanos - norāda fizisko personu vai uzņēmumu, kuram šīs tiesības noņemtas kā rezultātā turpmāko saistību neiekļauj deklarācijā;
- ka uzņēmums ir jaundibināts un tiek izmantota finanšu prognoze vai operatīvais pārskats;
- ja ir atšķirīgi finanšu periodi objektīvu apstākļu dēļ;
-uzņēmums ticis pārpirkts un tāpēc deklarācijā tiek pildīta informācija kopš tā brīža/gada, kad uzņēmums ticis pārpirkts.</t>
  </si>
  <si>
    <r>
      <t xml:space="preserve">Piezīmēs norāda tādu informāciju kā, piemēram,
- konsolidācijā ietvertie uzņēmumi, ja tiek izmantoti konsolidētā gada pārskata dati (šajā gadījumā nepilda atsevišķi datus par konsolidācijā ietvertajiem uzņēmumiem);
- fizisko personu grupas identificēšana (ja saistība veidojas caur fizisko personu grupu, norāda konkrētas personas);
- ja saistība veidojas caur Līgumu/vienošanos par noteicošās ietekmes* veidošanos - norāda fizisko personu vai uzņēmumu, kuram šīs tiesības piešķirtas;
- ja saistības pārtrūkst, jo noslēgts Līgums/vienošanās par noteicošās ietekmes* veidošanos - norāda fizisko personu vai uzņēmumu, kuram šīs tiesības noņemtas kā rezultātā turpmāko saistību neiekļauj deklarācijā;
- ka uzņēmums ir jaundibināts un tiek izmantota finanšu prognoze vai operatīvais pārskats;
- ja ir atšķirīgi finanšu periodi objektīvu apstākļu dēļ;
--uzņēmums ticis pārpirkts un tāpēc deklarācijā tiek pildīta informācija kopš tā brīža/gada, kad uzņēmums ticis pārpirkts.
</t>
    </r>
    <r>
      <rPr>
        <sz val="11"/>
        <color theme="0" tint="-0.499984740745262"/>
        <rFont val="Mark"/>
        <charset val="186"/>
        <scheme val="minor"/>
      </rPr>
      <t>*Noteicošā ietekme pār citu uzņēmumu - viena uzņēmuma (t.sk. valsts uzņēmuma, privāta uzņēmuma, fiziskas personas) spēja (veto tiesības, akcijas ar īpašām tiesībām, ilgtermiņa līgumos paredzētas pilnvaras u.tml.) pēc savām vēlmēm noteikt otra uzņēmuma finanšu un pamatdarbības politikas lēmumus (par uzņēmuma budžetu, biznesa plānu, lēmumu par investīciju veikšanu vai augstākā līmeņa vadības iecelšanu u.tml.).</t>
    </r>
  </si>
  <si>
    <t>Fiziska persona</t>
  </si>
  <si>
    <t>Fiziska persona var aizpildīt formu, norādot tikai Darbinieku skaitu (vismaz 1) un Gada apgrozījumu. Bilances vērtību atstāj neaizpilditu vai liek 0.</t>
  </si>
  <si>
    <t>Grupas uzņēmums-1</t>
  </si>
  <si>
    <t>Grupas uzņēmums-2</t>
  </si>
  <si>
    <t>Grupas uzņēmums-3</t>
  </si>
  <si>
    <t>Grupas uzņēmums-4</t>
  </si>
  <si>
    <t>Grupas uzņēmums-5</t>
  </si>
  <si>
    <t>Grupas uzņēmums-6</t>
  </si>
  <si>
    <t>Grupas uzņēmums-7</t>
  </si>
  <si>
    <t>Grupas uzņēmums-8</t>
  </si>
  <si>
    <t>Grupas uzņēmums-9</t>
  </si>
  <si>
    <t>Grupas uzņēmums-10</t>
  </si>
  <si>
    <t>Grupas uzņēmums-11</t>
  </si>
  <si>
    <t>Grupas uzņēmums-12</t>
  </si>
  <si>
    <t>Grupas uzņēmums-13</t>
  </si>
  <si>
    <t>Grupas uzņēmums-14</t>
  </si>
  <si>
    <t>Grupas uzņēmums-15</t>
  </si>
  <si>
    <t>Grupas uzņēmums-16</t>
  </si>
  <si>
    <t>Grupas uzņēmums-17</t>
  </si>
  <si>
    <t>Grupas uzņēmums-18</t>
  </si>
  <si>
    <t>Grupas uzņēmums-19</t>
  </si>
  <si>
    <t>Grupas uzņēmums-20</t>
  </si>
  <si>
    <t>Grupas uzņēmums-21</t>
  </si>
  <si>
    <t>Grupas uzņēmums-22</t>
  </si>
  <si>
    <t>Grupas uzņēmums-23</t>
  </si>
  <si>
    <t>Grupas uzņēmums-24</t>
  </si>
  <si>
    <t>Grupas uzņēmums-25</t>
  </si>
  <si>
    <t>Grupas uzņēmums-26</t>
  </si>
  <si>
    <t>Grupas uzņēmums-27</t>
  </si>
  <si>
    <t>Grupas uzņēmums-28</t>
  </si>
  <si>
    <t>Grupas uzņēmums-29</t>
  </si>
  <si>
    <t>Grupas uzņēmums-51</t>
  </si>
  <si>
    <t>Grupas uzņēmums-52</t>
  </si>
  <si>
    <t>Grupas uzņēmums-53</t>
  </si>
  <si>
    <t>Grupas uzņēmums-54</t>
  </si>
  <si>
    <t>Grupas uzņēmums-30</t>
  </si>
  <si>
    <t>Grupas uzņēmums-31</t>
  </si>
  <si>
    <t>Grupas uzņēmums-32</t>
  </si>
  <si>
    <t>Grupas uzņēmums-55</t>
  </si>
  <si>
    <t>Grupas uzņēmums-56</t>
  </si>
  <si>
    <t>Grupas uzņēmums-57</t>
  </si>
  <si>
    <t>Grupas uzņēmums-33</t>
  </si>
  <si>
    <t>Grupas uzņēmums-34</t>
  </si>
  <si>
    <t>Grupas uzņēmums-35</t>
  </si>
  <si>
    <t>Grupas uzņēmums-58</t>
  </si>
  <si>
    <t>Grupas uzņēmums-59</t>
  </si>
  <si>
    <t>Grupas uzņēmums-60</t>
  </si>
  <si>
    <t>Grupas uzņēmums-36</t>
  </si>
  <si>
    <t>Grupas uzņēmums-37</t>
  </si>
  <si>
    <t>Grupas uzņēmums-38</t>
  </si>
  <si>
    <t>Grupas uzņēmums-61</t>
  </si>
  <si>
    <t>Grupas uzņēmums-62</t>
  </si>
  <si>
    <t>Grupas uzņēmums-63</t>
  </si>
  <si>
    <t>Grupas uzņēmums-39</t>
  </si>
  <si>
    <t>Grupas uzņēmums-40</t>
  </si>
  <si>
    <t>Grupas uzņēmums-41</t>
  </si>
  <si>
    <t>Grupas uzņēmums-64</t>
  </si>
  <si>
    <t>Grupas uzņēmums-65</t>
  </si>
  <si>
    <t>Grupas uzņēmums-66</t>
  </si>
  <si>
    <t>Grupas uzņēmums-42</t>
  </si>
  <si>
    <t>Grupas uzņēmums-43</t>
  </si>
  <si>
    <t>Grupas uzņēmums-44</t>
  </si>
  <si>
    <t>Grupas uzņēmums-67</t>
  </si>
  <si>
    <t>Grupas uzņēmums-68</t>
  </si>
  <si>
    <t>Grupas uzņēmums-69</t>
  </si>
  <si>
    <t>Grupas uzņēmums-45</t>
  </si>
  <si>
    <t>Grupas uzņēmums-70</t>
  </si>
  <si>
    <t>Grupas uzņēmums-46</t>
  </si>
  <si>
    <t>Grupas uzņēmums-47</t>
  </si>
  <si>
    <t>Grupas uzņēmums-48</t>
  </si>
  <si>
    <t>Grupas uzņēmums-71</t>
  </si>
  <si>
    <t>Grupas uzņēmums-72</t>
  </si>
  <si>
    <t>Grupas uzņēmums-73</t>
  </si>
  <si>
    <t>Cipars</t>
  </si>
  <si>
    <t>Statuss</t>
  </si>
  <si>
    <t>Lielais</t>
  </si>
  <si>
    <t>Vidējais</t>
  </si>
  <si>
    <t>Mazais</t>
  </si>
  <si>
    <t>Mikro</t>
  </si>
  <si>
    <t>Kombinācija</t>
  </si>
  <si>
    <t>Uzņēmuma statuss</t>
  </si>
  <si>
    <t>Nosacījumi</t>
  </si>
  <si>
    <t>Rezultāts</t>
  </si>
  <si>
    <t>Uzņēmums atbilst kategorijai:</t>
  </si>
  <si>
    <t>Grupas uzņēmums-76</t>
  </si>
  <si>
    <t>Grupas uzņēmums-77</t>
  </si>
  <si>
    <t>Grupas uzņēmums-78</t>
  </si>
  <si>
    <t>Grupas uzņēmums-79</t>
  </si>
  <si>
    <t>Grupas uzņēmums-80</t>
  </si>
  <si>
    <t>Grupas uzņēmums-81</t>
  </si>
  <si>
    <t>Grupas uzņēmums-82</t>
  </si>
  <si>
    <t>Grupas uzņēmums-83</t>
  </si>
  <si>
    <t>Grupas uzņēmums-84</t>
  </si>
  <si>
    <t>Grupas uzņēmums-85</t>
  </si>
  <si>
    <t>Grupas uzņēmums-86</t>
  </si>
  <si>
    <t>Grupas uzņēmums-87</t>
  </si>
  <si>
    <t>Grupas uzņēmums-88</t>
  </si>
  <si>
    <t>Grupas uzņēmums-89</t>
  </si>
  <si>
    <t>Grupas uzņēmums-90</t>
  </si>
  <si>
    <t>Grupas uzņēmums-91</t>
  </si>
  <si>
    <t>Grupas uzņēmums-92</t>
  </si>
  <si>
    <t>Grupas uzņēmums-93</t>
  </si>
  <si>
    <t>Grupas uzņēmums-94</t>
  </si>
  <si>
    <t>Grupas uzņēmums-95</t>
  </si>
  <si>
    <t>Grupas uzņēmums-96</t>
  </si>
  <si>
    <t>Grupas uzņēmums-97</t>
  </si>
  <si>
    <t>Grupas uzņēmums-98</t>
  </si>
  <si>
    <t>Grupas uzņēmums-99</t>
  </si>
  <si>
    <t>Grupas uzņēmums-100</t>
  </si>
  <si>
    <t>Šo deklarāciju pilda, ņemot vērā Eiropas Komisijas 2014. gada 17. jūnija Regulas (ES) Nr. 651/2014, ar ko noteiktas atbalsta kategorijas atzīst par saderīgām ar iekšējo tirgu, piemērojot Līguma 107. un 108. pantu, I pielikumā ietvertos nosacījumus ar mērķi noteikt uzņēmuma kategoriju (statusu).
Detalizētāki nosacījumi deklarācijas aizpildīšanai un saites uz palīgmateriāliem pieejamas izklājlapā "INFO". Zemāk vispārīga informācija deklarācijas aizpildīšanai.</t>
  </si>
  <si>
    <t>Vispirms jāaizpilda informācija par uzņēmumu par kuru deklarācija tiek pildīta ( šūna L5-L7). Šūnas L5 informācija ielasīsies šūnā O21.
Norāda, vai uzņēmums ir Valsts vai pasvaldībai piederošs uzņēmums.
Norāda, cik Gada pārskati vai Gada ienākuma deklarācijas Atbalsta pretendetam pieejami. No tā ir atkarīgs kopējais rezultāts.
Tabulā ieraksta informāciju par uzņēmuma finanšu datiem atkarībā no pieejamo Gada pārskatu/Gada ienākuma deklarāciju skaita.</t>
  </si>
  <si>
    <t>Grupas uzņēmumu (Grupas uzņēmums-#) datu lauku aizpildīšana:</t>
  </si>
  <si>
    <r>
      <t>Jāizvēlas saistību veids- Saistītais vai Partneruzņēmums. Ja izvēle ir "Saistītais", Dalība (%) autmoātiski ir 100%, ja izvēle ir "Partneris" - dalība automātiski ielasīsies 49.99%. Ja partnerība ir mazāka,manuāli koriģē Dalību (%).
K</t>
    </r>
    <r>
      <rPr>
        <b/>
        <sz val="9"/>
        <color rgb="FF002060"/>
        <rFont val="Arial"/>
        <family val="2"/>
        <charset val="186"/>
      </rPr>
      <t>ā noteikt saistību veidu skat. izklājlapu "INFO".</t>
    </r>
  </si>
  <si>
    <t xml:space="preserve">Šis aizpildās automātiski atbilstoši Atbalsta pretendenta sadaļā aizpildīto gadu par kuru ir pieejams gada pārskats (šūna O25). </t>
  </si>
  <si>
    <t>Cik gada pārskati/Gada ienākuma deklarācijas ir pieejami/-as?</t>
  </si>
  <si>
    <t>Šo lauku informāciju var labot (šūnas ir atvērtas, vai pastāv izvēlne)</t>
  </si>
  <si>
    <r>
      <rPr>
        <b/>
        <sz val="9"/>
        <color rgb="FF002060"/>
        <rFont val="Arial"/>
        <family val="2"/>
        <charset val="186"/>
      </rPr>
      <t>Skat.INFO izklājlapu par dalības nosacījumiem!
Dalības % norāda atbilstoši tam vai attiecīgais uzņēmums ir definējams kā Saistītais uzņēmums vai Partneruzņēmums.
Saistītajiem</t>
    </r>
    <r>
      <rPr>
        <sz val="9"/>
        <color rgb="FF002060"/>
        <rFont val="Arial"/>
        <family val="2"/>
        <charset val="186"/>
      </rPr>
      <t xml:space="preserve"> uzņēmumiem </t>
    </r>
    <r>
      <rPr>
        <b/>
        <sz val="9"/>
        <color rgb="FF002060"/>
        <rFont val="Arial"/>
        <family val="2"/>
        <charset val="186"/>
      </rPr>
      <t>dalība</t>
    </r>
    <r>
      <rPr>
        <sz val="9"/>
        <color rgb="FF002060"/>
        <rFont val="Arial"/>
        <family val="2"/>
        <charset val="186"/>
      </rPr>
      <t xml:space="preserve"> ir jānorāda </t>
    </r>
    <r>
      <rPr>
        <b/>
        <sz val="9"/>
        <color rgb="FF002060"/>
        <rFont val="Arial"/>
        <family val="2"/>
        <charset val="186"/>
      </rPr>
      <t>100%</t>
    </r>
    <r>
      <rPr>
        <sz val="9"/>
        <color rgb="FF002060"/>
        <rFont val="Arial"/>
        <family val="2"/>
        <charset val="186"/>
      </rPr>
      <t>, jo uzņēmuma lieluma noteikšanās saistīto uzņēmumu dati ir jāņem vērā pilnā apmērā (piemēram, faktiskā dalība ir 50%, bet deklarācijā aprēķinu nolūkā šūnā jāievada 100%).
P</t>
    </r>
    <r>
      <rPr>
        <b/>
        <sz val="9"/>
        <color rgb="FF002060"/>
        <rFont val="Arial"/>
        <family val="2"/>
        <charset val="186"/>
      </rPr>
      <t>artneruzņēmumiem</t>
    </r>
    <r>
      <rPr>
        <sz val="9"/>
        <color rgb="FF002060"/>
        <rFont val="Arial"/>
        <family val="2"/>
        <charset val="186"/>
      </rPr>
      <t xml:space="preserve">, t.sk., partneruzņēmumu saistīto uzņēmumu </t>
    </r>
    <r>
      <rPr>
        <b/>
        <sz val="9"/>
        <color rgb="FF002060"/>
        <rFont val="Arial"/>
        <family val="2"/>
        <charset val="186"/>
      </rPr>
      <t>dalība</t>
    </r>
    <r>
      <rPr>
        <sz val="9"/>
        <color rgb="FF002060"/>
        <rFont val="Arial"/>
        <family val="2"/>
        <charset val="186"/>
      </rPr>
      <t xml:space="preserve"> ir jānorāda atbilstoši to </t>
    </r>
    <r>
      <rPr>
        <b/>
        <sz val="9"/>
        <color rgb="FF002060"/>
        <rFont val="Arial"/>
        <family val="2"/>
        <charset val="186"/>
      </rPr>
      <t>dalības % grupas struktūrā (25%-49.99%).</t>
    </r>
    <r>
      <rPr>
        <sz val="9"/>
        <color rgb="FF002060"/>
        <rFont val="Arial"/>
        <family val="2"/>
        <charset val="186"/>
      </rPr>
      <t xml:space="preserve"> Automātiski ielasās 49.99%, bet  šo šūnu var labot manuāli.</t>
    </r>
  </si>
  <si>
    <r>
      <t>Šī deklarācija ir AS “Attīstības finanšu institūcija Altum” izstrādāta aprēķina forma, kuras mērķis ir noteikt uzņēmuma MVU kategoriju saskaņā ar EK Regulas Nr. 651/2014  I pielikuma nosacījumiem.
Saskaņā ar EK Regulas Nr. 651/2014 I pielikuma 3.pantu, ir iespējami 3 uzņēmumu tipi:
-</t>
    </r>
    <r>
      <rPr>
        <b/>
        <sz val="11"/>
        <color theme="1"/>
        <rFont val="Mark"/>
        <charset val="186"/>
        <scheme val="minor"/>
      </rPr>
      <t>autonoms</t>
    </r>
    <r>
      <rPr>
        <sz val="11"/>
        <color theme="1"/>
        <rFont val="Mark"/>
        <family val="2"/>
        <charset val="186"/>
        <scheme val="minor"/>
      </rPr>
      <t>;
-</t>
    </r>
    <r>
      <rPr>
        <b/>
        <sz val="11"/>
        <color theme="1"/>
        <rFont val="Mark"/>
        <charset val="186"/>
        <scheme val="minor"/>
      </rPr>
      <t>partneruzņēmums</t>
    </r>
    <r>
      <rPr>
        <sz val="11"/>
        <color theme="1"/>
        <rFont val="Mark"/>
        <family val="2"/>
        <charset val="186"/>
        <scheme val="minor"/>
      </rPr>
      <t xml:space="preserve"> (uzņēmums  pārvalda 25 % vai vairāk kapitāla vai balsstiesību citā uzņēmumā uzņēmumā);
-</t>
    </r>
    <r>
      <rPr>
        <b/>
        <sz val="11"/>
        <color theme="1"/>
        <rFont val="Mark"/>
        <charset val="186"/>
        <scheme val="minor"/>
      </rPr>
      <t>saistītais uzņēmums</t>
    </r>
    <r>
      <rPr>
        <sz val="11"/>
        <color theme="1"/>
        <rFont val="Mark"/>
        <family val="2"/>
        <charset val="186"/>
        <scheme val="minor"/>
      </rPr>
      <t xml:space="preserve">. To starpā pastāv kādas no zemāk minētajām attiecībām:
a) uzņēmumam ir akcionāru vai dalībnieku balsstiesību vairākums citā uzņēmumā (sākot no 50%);
b) uzņēmumam ir tiesības iecelt vai atlaist pārvaldes, vadības vai uzraudzības struktūras dalībnieku vairākumu citā uzņēmumā;
c) uzņēmumam ir tiesības īstenot noteicošu ietekmi pār citu uzņēmumu saskaņā ar līgumu, kas noslēgts ar šo uzņēmumu, vai saskaņā ar tā dibināšanas līguma klauzulu vai statūtiem;
d) uzņēmums, kas ir cita uzņēmuma akcionārs vai dalībnieks, vienpersoniski kontrolē akcionāru vai dalībnieku vairākuma balsstiesības minētajā uzņēmumā saskaņā ar vienošanos, kas panākta ar pārējiem uzņēmuma akcionāriem vai dalībniekiem.
Vēršam uzmanību, ka Uzņēmums EK Līguma konkurences noteikumu nozīmē ir ikviens subjekts – </t>
    </r>
    <r>
      <rPr>
        <b/>
        <sz val="11"/>
        <color theme="1"/>
        <rFont val="Mark"/>
        <charset val="186"/>
        <scheme val="minor"/>
      </rPr>
      <t>fiziska vai juridiska persona</t>
    </r>
    <r>
      <rPr>
        <sz val="11"/>
        <color theme="1"/>
        <rFont val="Mark"/>
        <family val="2"/>
        <charset val="186"/>
        <scheme val="minor"/>
      </rPr>
      <t>, kas veic saimniecisku darbību, – neatkarīgi no tā juridiskā statusa un finansēšanas veida . Eiropas Savienības Tiesa ir precizējusi, ka subjekts, kuram “pieder kapitāldaļu kontrolpakete kādā sabiedrībā” un kurš “šo kontroli īsteno, tieši vai netieši ietekmējot sabiedrības pārvaldību”, ir jāuzskata par tādu, kas piedalās šīs sabiedrības veiktajā saimnieciskajā darbībā. Tāpēc pats subjekts ir uzskatāms par uzņēmumu LESD 107. panta 1. punkta nozīmē. Tiesa ir atzinusi, ka visi subjekti, kurus (juridiski vai faktiski) kontrolē viens un tas pats subjekts, ir jāuzskata par vienu vienotu uzņēmumu .</t>
    </r>
  </si>
  <si>
    <t xml:space="preserve">Statusa noteikšanai tiek ņemti vērā dati no saistītajiem uzņēmumiem (faktiskā dalība ≥ 50%, bet deklarācijā norāda 100%, jo saistītā uzņēmuma dati jāņem pilnā apmērā) un partneruzņēmumiem (faktiskā dalība no 25% līdz 49.99%, deklarācijā liek faktisko dalību). Uzņēmumi, kuros dalība ir &lt;25%, grupas statusa aprēķinā netiek pildīti, ja vien tie neveido saistīto personu grupu. Ja veidojas saistīto personu grupa, piezīmēs norāda, kāpēc liek proporciju kā partneriem vai kā saistītajam uzņēmumam. 
Lai noteiktu, kas ir saistītā persona, partneruzņēmums vai saistīto personu grupa, skat. palīgmateriālus.
</t>
  </si>
  <si>
    <r>
      <t xml:space="preserve">Statusu nosaka, ņemot vērā atbalsta pretendenta un tā saistīto un partneruzņēmumu struktūru </t>
    </r>
    <r>
      <rPr>
        <b/>
        <sz val="11"/>
        <color theme="1"/>
        <rFont val="Mark"/>
        <charset val="186"/>
        <scheme val="minor"/>
      </rPr>
      <t>uz pieteikuma par atbalsta saņemšanu brīdi</t>
    </r>
    <r>
      <rPr>
        <sz val="11"/>
        <color theme="1"/>
        <rFont val="Mark"/>
        <family val="2"/>
        <charset val="186"/>
        <scheme val="minor"/>
      </rPr>
      <t xml:space="preserve">, kā arī ievada datus par noslēgtiem finanšu gada pārskatiem, kas revidēti un iesniegti VID vai attiecīgās ārvalsts institūcijā.
Saskaņā ar EK Regulas Nr. 651/2014 I pielikuma 4.panta 2.punktu, ja, ņemot par pamatu pēdējo noslēgto finanšu gada pārskatu  atklājas, ka  darbinieku skaita vai finanšu robežvērtība ir pārsniegta vai nav sasniegta, tas nenozīmē, ka uzņēmums zaudēs vai iegūs vidējā, mazā uzņēmuma vai mikrouzņēmuma statusu, ja vien šīs robežvērtības nav pārsniegtas divos pārskata periodos pēc kārtas.  Attiecīgi Uzņēmums zaudē vai iegūst mikrouzņēmuma, mazā, vidējā vai lielā uzņēmuma statusu tikai, ja uzņēmuma darbības rādītāji pārsniedz robežvērtības divos pārskata periodos pēc kārtas.
Ja grupas uzņēmumiem ir dažādi finanšu gadi, piemēram, no janvāra līdz decembrim un no septembra līdz augustam, tad šādi finanšu pārskata dati ir savstarpēji salīdzināmi, neveicot papildu aprēķinus. Nestandarta finanšu gada pārskati ir korekti jāpielīdzina attiecīgā gada standarta perioda pārskatam, t.i., ja standarta periodam 01.01.2024.–31.12.2024. sagatavotais gada pārskats būs par 2024. gadu, savukārt nestandarta periodam 2024.gada pārskats būs par periodu 01.09.2023.–30.09.2024., bet periodam 01.03.2023.–28.02.2024. šis būs pārskats par 2023. gadu. Piezīmēs norāda skaidrojumu.
Par atbalsta pretendentu un/vai tā saistītajiem vai partneruzņēmumiem, kuriem nav pienākums sagatavot un iesniegt gada pārskatu (piem., pašnodarbinātie; individuālie komersanti un zemnieku/zvejnieku saimniecības ar gada apgrozījumu (ieņēmumiem) zem 300 tūkst. EUR u.c.), sniedz MVU deklarācijā  prasīto informāciju. Darbinieku skaits ir jānorāda vismaz 1; Gada apgrozījums, EUR jāaizpilda klienta deklarētie ieņēmumi, savukārt Bilances vērtība, EUR nav jāaizpilda.
</t>
    </r>
  </si>
  <si>
    <t>Jaundibināta uzņēmuma gadījumā, kam vēl nav apstiprinātu gada pārskatu, ievada labā ticībā veiktu aplēsi. Šim  plānam ir jāaptver viss periods (finanšu gadi) līdz laikam, kad uzņēmums sāks radīt apgrozījumu. Deklarācijā M17 šūnā norāda, ka ir pieejams 1 gada pārskats, pat tad, ja tā ir tikai aplēse vai operatīvais pārskats. Ja jaundibinātam uzņēmumam ir saistītās personas, kurām ir gada pārskats, bet periodi atšķiras, piemēram, Atbalsta pretendents dibināts 2026.gada sākumā, bet saistītajam uzņēmumam ir pieejams 2025.gada vai 2024.gada pārskats, O24 šūnā raksta 2024.gadu - ar mērķi Grupas uzņēmumu sadaļā ievadīt datus par 2024.gadu, bet tai pat laikā aplēsi par sava jaundibinātā uzņēmuma datiem pilda  šūnā O26,O27 un O28, piezīmēs norādot kā dati ir 2026.gada aplēse. Šādi dati summēsies kopā ar saistīto uzņēmumu datiem.</t>
  </si>
  <si>
    <t>(turpmāk - 
EK Regula Nr.651/2014)</t>
  </si>
  <si>
    <t>Ja Uzņēmuma statusa laukā ( šūnā O10, J27) ir teksts "Jānosaka statuss" vai (šūnā J27,L30,M30) "Nav visa informācija", tas nozīmē, ka:
- nav aizpildīti visi nepieciešamie finanšu dati statusa noteikšanai (šūnas O26:Q28), vai
- nav ievadīts darbinieku skaits. Ja darbinieku skaits ir 0, ir jāievada 1 un Piezīmēs atrunāt, ka faktiskais darbinieku skaits ir 0.</t>
  </si>
  <si>
    <r>
      <t xml:space="preserve">Ja Uzņēmuma statusa laukā ( šūnā O10, J27) ir teksts "Jānosaka statuss" vai (šūnā J27,L30,M30) "Nav visa informācija", tas nozīmē, ka:
- nav aizpildīti visi nepieciešamie finanšu dati statusa noteikšanai (šūnas O26:Q28), vai
- nav ievadīts darbinieku skaits. Ja darbinieku skaits ir 0, ir jāievada 1 un Piezīmēs atrunāt, ka faktiskais darbinieku skaits ir 0.
Ja Atbalsta pretendents ir ietverts konsolidēta gada pārskatā, tad  šūnās O26:Q28 norāda konsolidētā pārskata datus un Piezīmēs norāda, ka tie ir konsolidētie dati un lielajā Piezīmju blokā norāda uzņēmumus (saistītos un partneruzņēmumus), kuri ir ietverti konsolidacijā. </t>
    </r>
    <r>
      <rPr>
        <b/>
        <sz val="11"/>
        <color theme="1"/>
        <rFont val="Mark"/>
        <charset val="186"/>
        <scheme val="minor"/>
      </rPr>
      <t>Nav jāveic konsoldēto datu pārdalīšana pa uzņēmumiem!</t>
    </r>
    <r>
      <rPr>
        <sz val="11"/>
        <color theme="1"/>
        <rFont val="Mark"/>
        <family val="2"/>
        <charset val="186"/>
        <scheme val="minor"/>
      </rPr>
      <t xml:space="preserve">
Līdzīgi pilda situācijā, ja saistītais uzņēmums ietverts konsolidētajā gada pārskatā.
Ja uzņēmums tiek apvienots vai to iegādājas lielāka grupa - tad uzņēmums zaudē savu MVU statusu nekavējoties, sākot no darījuma dienas. Piemēram, ja deklaraciju pilda, lai pretendētu uz valsts atbalstu 2026.gada jūlijā, bet 2026.gada maijā uzņēmums ticis apvienots, MVK statusu vērtē aktuālajai uzņēmumu grupai, t.i.,  M17 šūnā norāda, ka ir pieejams 1 gada pārskats un pilda informāciju saskaņā ar pēdejo gada pārskatu jeb 2025.gadu. Piezīmēs norāda skaidrojumu.
</t>
    </r>
  </si>
  <si>
    <t>Saistītais Nr.1</t>
  </si>
  <si>
    <t>Parneris Nr.1</t>
  </si>
  <si>
    <t>Uzņēmums dibināts 2026.g., ievadīta aplēse par 2026.gadu</t>
  </si>
  <si>
    <t>Jaundibināts uzņēmums 2026 SIA</t>
  </si>
  <si>
    <t>Vispirms jāaizpilda informācija par uzņēmumu par kuru deklarācija tiek pildīta ( šūna L5-L7). Šūnas L5 informācija ielasīsies šūnā O21.
Norāda, vai uzņēmums ir Valsts vai pasvaldībai piederošs uzņēmums.
Norāda, cik Gada pārskati vai Gada ienākuma deklarācijas Atbalsta pretendetam pieejami. No tā ir atkarīgs kopējais rezultāts. Ja ir pieejami 3 gadu pārskati, pilda informāciju par pēdējiem 2 gadu pārskatiem. Ja rezultāts neuzrādās, pilda informāciju par 3 gadu.
Tabulā ieraksta informāciju par uzņēmuma finanšu datiem atkarībā no pieejamo Gada pārskatu/Gada ienākuma deklarāciju skaita.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</si>
</sst>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Red]\-#,##0\ "/>
  </numFmts>
  <fonts count="67">
    <font>
      <sz val="11"/>
      <color theme="1"/>
      <name val="Mark"/>
      <family val="2"/>
      <charset val="186"/>
      <scheme val="minor"/>
    </font>
    <font>
      <sz val="11"/>
      <color theme="1"/>
      <name val="Mark"/>
      <family val="2"/>
      <charset val="186"/>
      <scheme val="minor"/>
    </font>
    <font>
      <sz val="10"/>
      <name val="Arial"/>
      <family val="2"/>
      <charset val="186"/>
    </font>
    <font>
      <b/>
      <sz val="11"/>
      <color theme="1"/>
      <name val="Mark"/>
      <charset val="186"/>
      <scheme val="minor"/>
    </font>
    <font>
      <sz val="9"/>
      <name val="Arial"/>
      <family val="2"/>
      <charset val="186"/>
    </font>
    <font>
      <sz val="9"/>
      <color rgb="FFFF0000"/>
      <name val="Arial"/>
      <family val="2"/>
      <charset val="186"/>
    </font>
    <font>
      <b/>
      <sz val="11"/>
      <color rgb="FF002060"/>
      <name val="Arial"/>
      <family val="2"/>
      <charset val="186"/>
    </font>
    <font>
      <i/>
      <sz val="8"/>
      <name val="Arial"/>
      <family val="2"/>
      <charset val="186"/>
    </font>
    <font>
      <sz val="9"/>
      <color theme="2" tint="-0.34998626667073579"/>
      <name val="Arial"/>
      <family val="2"/>
      <charset val="186"/>
    </font>
    <font>
      <i/>
      <sz val="9"/>
      <name val="Arial"/>
      <family val="2"/>
      <charset val="186"/>
    </font>
    <font>
      <sz val="9"/>
      <color theme="0"/>
      <name val="Arial"/>
      <family val="2"/>
      <charset val="186"/>
    </font>
    <font>
      <b/>
      <sz val="11"/>
      <color rgb="FFFF0000"/>
      <name val="Arial"/>
      <family val="2"/>
      <charset val="186"/>
    </font>
    <font>
      <b/>
      <sz val="11"/>
      <color theme="6"/>
      <name val="Arial"/>
      <family val="2"/>
      <charset val="186"/>
    </font>
    <font>
      <b/>
      <sz val="9"/>
      <color rgb="FF002060"/>
      <name val="Arial"/>
      <family val="2"/>
      <charset val="186"/>
    </font>
    <font>
      <b/>
      <sz val="8"/>
      <color rgb="FF002060"/>
      <name val="Arial"/>
      <family val="2"/>
      <charset val="186"/>
    </font>
    <font>
      <b/>
      <sz val="9"/>
      <name val="Arial"/>
      <family val="2"/>
      <charset val="186"/>
    </font>
    <font>
      <sz val="7"/>
      <name val="Arial"/>
      <family val="2"/>
      <charset val="186"/>
    </font>
    <font>
      <sz val="7"/>
      <color theme="7" tint="-0.749992370372631"/>
      <name val="Arial"/>
      <family val="2"/>
      <charset val="186"/>
    </font>
    <font>
      <sz val="7"/>
      <color rgb="FFFF0000"/>
      <name val="Arial"/>
      <family val="2"/>
      <charset val="186"/>
    </font>
    <font>
      <sz val="9"/>
      <name val="Mark"/>
      <family val="2"/>
      <charset val="186"/>
      <scheme val="minor"/>
    </font>
    <font>
      <sz val="8"/>
      <color theme="0" tint="-0.34998626667073579"/>
      <name val="Arial"/>
      <family val="2"/>
      <charset val="186"/>
    </font>
    <font>
      <sz val="9"/>
      <color rgb="FF002060"/>
      <name val="Arial"/>
      <family val="2"/>
      <charset val="186"/>
    </font>
    <font>
      <sz val="8"/>
      <name val="Mark"/>
      <family val="2"/>
      <charset val="186"/>
      <scheme val="minor"/>
    </font>
    <font>
      <sz val="9"/>
      <color theme="0" tint="-0.249977111117893"/>
      <name val="Arial"/>
      <family val="2"/>
      <charset val="186"/>
    </font>
    <font>
      <b/>
      <sz val="9"/>
      <color theme="0" tint="-0.34998626667073579"/>
      <name val="Arial"/>
      <family val="2"/>
      <charset val="186"/>
    </font>
    <font>
      <sz val="9"/>
      <color theme="0" tint="-0.34998626667073579"/>
      <name val="Arial"/>
      <family val="2"/>
      <charset val="186"/>
    </font>
    <font>
      <b/>
      <sz val="12"/>
      <color theme="1" tint="-0.499984740745262"/>
      <name val="Arial"/>
      <family val="2"/>
      <charset val="186"/>
    </font>
    <font>
      <sz val="10"/>
      <color theme="1" tint="-0.249977111117893"/>
      <name val="Arial"/>
      <family val="2"/>
      <charset val="186"/>
    </font>
    <font>
      <u/>
      <sz val="11"/>
      <color theme="10"/>
      <name val="Mark"/>
      <family val="2"/>
      <charset val="186"/>
      <scheme val="minor"/>
    </font>
    <font>
      <u/>
      <sz val="11"/>
      <color theme="4" tint="-0.249977111117893"/>
      <name val="Mark"/>
      <family val="2"/>
      <charset val="186"/>
      <scheme val="minor"/>
    </font>
    <font>
      <sz val="9"/>
      <color rgb="FFC00000"/>
      <name val="Arial"/>
      <family val="2"/>
      <charset val="186"/>
    </font>
    <font>
      <b/>
      <sz val="20"/>
      <color theme="4" tint="-0.249977111117893"/>
      <name val="Arial"/>
      <family val="2"/>
      <charset val="186"/>
    </font>
    <font>
      <b/>
      <sz val="18"/>
      <color theme="9" tint="-0.249977111117893"/>
      <name val="Arial"/>
      <family val="2"/>
      <charset val="186"/>
    </font>
    <font>
      <sz val="12"/>
      <color theme="0" tint="-0.34998626667073579"/>
      <name val="Times New Roman"/>
      <family val="1"/>
      <charset val="186"/>
    </font>
    <font>
      <b/>
      <u/>
      <sz val="9"/>
      <color rgb="FF002060"/>
      <name val="Arial"/>
      <family val="2"/>
      <charset val="186"/>
    </font>
    <font>
      <sz val="9"/>
      <color theme="4" tint="-0.499984740745262"/>
      <name val="Arial"/>
      <family val="2"/>
      <charset val="186"/>
    </font>
    <font>
      <u/>
      <sz val="11"/>
      <color theme="1"/>
      <name val="Mark"/>
      <family val="2"/>
      <charset val="186"/>
      <scheme val="minor"/>
    </font>
    <font>
      <sz val="9"/>
      <color theme="1" tint="-0.249977111117893"/>
      <name val="Arial"/>
      <family val="2"/>
      <charset val="186"/>
    </font>
    <font>
      <u/>
      <sz val="8"/>
      <color theme="1" tint="-0.249977111117893"/>
      <name val="Mark"/>
      <family val="2"/>
      <charset val="186"/>
      <scheme val="minor"/>
    </font>
    <font>
      <b/>
      <sz val="20"/>
      <color theme="1" tint="-0.249977111117893"/>
      <name val="Arial"/>
      <family val="2"/>
      <charset val="186"/>
    </font>
    <font>
      <b/>
      <sz val="12"/>
      <color rgb="FF700000"/>
      <name val="Arial"/>
      <family val="2"/>
      <charset val="186"/>
    </font>
    <font>
      <sz val="10"/>
      <color theme="1"/>
      <name val="Mark"/>
      <family val="2"/>
      <charset val="186"/>
      <scheme val="minor"/>
    </font>
    <font>
      <b/>
      <sz val="9"/>
      <color theme="1" tint="-0.249977111117893"/>
      <name val="Arial"/>
      <family val="2"/>
      <charset val="186"/>
    </font>
    <font>
      <sz val="11"/>
      <color theme="0" tint="-0.499984740745262"/>
      <name val="Mark"/>
      <charset val="186"/>
      <scheme val="minor"/>
    </font>
    <font>
      <b/>
      <sz val="10"/>
      <name val="Arial"/>
      <family val="2"/>
      <charset val="186"/>
    </font>
    <font>
      <b/>
      <i/>
      <sz val="14"/>
      <color theme="1"/>
      <name val="Times New Roman"/>
      <family val="1"/>
      <charset val="186"/>
    </font>
    <font>
      <b/>
      <sz val="14"/>
      <color rgb="FF002060"/>
      <name val="Times New Roman"/>
      <family val="1"/>
      <charset val="186"/>
    </font>
    <font>
      <sz val="11"/>
      <color theme="1"/>
      <name val="Mark"/>
      <family val="2"/>
      <scheme val="minor"/>
    </font>
    <font>
      <b/>
      <sz val="12"/>
      <color theme="1"/>
      <name val="Mark"/>
      <family val="2"/>
      <scheme val="minor"/>
    </font>
    <font>
      <sz val="12"/>
      <color theme="1"/>
      <name val="Mark"/>
      <family val="2"/>
      <scheme val="minor"/>
    </font>
    <font>
      <sz val="11"/>
      <color theme="1"/>
      <name val="Mark"/>
      <charset val="186"/>
      <scheme val="minor"/>
    </font>
    <font>
      <b/>
      <sz val="8"/>
      <color theme="1"/>
      <name val="Mark"/>
      <charset val="186"/>
      <scheme val="minor"/>
    </font>
    <font>
      <b/>
      <sz val="11"/>
      <color theme="6" tint="0.39997558519241921"/>
      <name val="Mark"/>
      <charset val="186"/>
      <scheme val="minor"/>
    </font>
    <font>
      <sz val="9"/>
      <color theme="1"/>
      <name val="Arial"/>
      <family val="2"/>
      <charset val="186"/>
    </font>
    <font>
      <b/>
      <sz val="9"/>
      <color theme="0"/>
      <name val="Arial"/>
      <family val="2"/>
      <charset val="186"/>
    </font>
    <font>
      <b/>
      <sz val="11"/>
      <name val="Arial"/>
      <family val="2"/>
      <charset val="186"/>
    </font>
    <font>
      <b/>
      <sz val="11"/>
      <color theme="2" tint="-0.34998626667073579"/>
      <name val="Arial"/>
      <family val="2"/>
      <charset val="186"/>
    </font>
    <font>
      <b/>
      <sz val="9"/>
      <color theme="10"/>
      <name val="Mark"/>
      <charset val="186"/>
      <scheme val="minor"/>
    </font>
    <font>
      <b/>
      <sz val="11"/>
      <color theme="0"/>
      <name val="Arial"/>
      <family val="2"/>
      <charset val="186"/>
    </font>
    <font>
      <b/>
      <sz val="10"/>
      <color theme="1" tint="-0.249977111117893"/>
      <name val="Arial"/>
      <family val="2"/>
      <charset val="186"/>
    </font>
    <font>
      <sz val="9"/>
      <color theme="9"/>
      <name val="Arial"/>
      <family val="2"/>
      <charset val="186"/>
    </font>
    <font>
      <sz val="11"/>
      <color theme="9"/>
      <name val="Mark"/>
      <family val="2"/>
      <charset val="186"/>
      <scheme val="minor"/>
    </font>
    <font>
      <b/>
      <sz val="11"/>
      <color theme="1"/>
      <name val="Arial"/>
      <family val="2"/>
      <charset val="186"/>
    </font>
    <font>
      <u/>
      <sz val="8"/>
      <color theme="1"/>
      <name val="Mark"/>
      <family val="2"/>
      <charset val="186"/>
      <scheme val="minor"/>
    </font>
    <font>
      <b/>
      <sz val="8"/>
      <color theme="0" tint="-0.34998626667073579"/>
      <name val="Arial"/>
      <family val="2"/>
      <charset val="186"/>
    </font>
    <font>
      <sz val="8"/>
      <name val="Arial"/>
      <family val="2"/>
      <charset val="186"/>
    </font>
    <font>
      <b/>
      <sz val="14"/>
      <name val="Arial"/>
      <family val="2"/>
      <charset val="186"/>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5" tint="0.39997558519241921"/>
        <bgColor indexed="64"/>
      </patternFill>
    </fill>
    <fill>
      <patternFill patternType="solid">
        <fgColor rgb="FFFFFFCC"/>
      </patternFill>
    </fill>
    <fill>
      <patternFill patternType="solid">
        <fgColor rgb="FFFFFF00"/>
        <bgColor indexed="64"/>
      </patternFill>
    </fill>
    <fill>
      <patternFill patternType="solid">
        <fgColor theme="4" tint="0.7999816888943144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style="hair">
        <color auto="1"/>
      </top>
      <bottom/>
      <diagonal/>
    </border>
    <border>
      <left/>
      <right style="hair">
        <color auto="1"/>
      </right>
      <top style="hair">
        <color auto="1"/>
      </top>
      <bottom/>
      <diagonal/>
    </border>
    <border>
      <left/>
      <right style="hair">
        <color auto="1"/>
      </right>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style="hair">
        <color indexed="64"/>
      </right>
      <top/>
      <bottom/>
      <diagonal/>
    </border>
    <border>
      <left style="hair">
        <color auto="1"/>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theme="9" tint="-0.249977111117893"/>
      </left>
      <right style="thin">
        <color theme="9" tint="-0.249977111117893"/>
      </right>
      <top style="thin">
        <color theme="9" tint="-0.249977111117893"/>
      </top>
      <bottom style="thin">
        <color theme="9" tint="-0.249977111117893"/>
      </bottom>
      <diagonal/>
    </border>
    <border>
      <left style="thin">
        <color theme="9" tint="-0.249977111117893"/>
      </left>
      <right/>
      <top style="thin">
        <color theme="9" tint="-0.249977111117893"/>
      </top>
      <bottom style="thin">
        <color theme="9" tint="-0.249977111117893"/>
      </bottom>
      <diagonal/>
    </border>
    <border>
      <left/>
      <right/>
      <top style="thin">
        <color theme="9" tint="-0.249977111117893"/>
      </top>
      <bottom style="thin">
        <color theme="9" tint="-0.249977111117893"/>
      </bottom>
      <diagonal/>
    </border>
    <border>
      <left/>
      <right style="thin">
        <color theme="9" tint="-0.249977111117893"/>
      </right>
      <top style="thin">
        <color theme="9" tint="-0.249977111117893"/>
      </top>
      <bottom style="thin">
        <color theme="9" tint="-0.249977111117893"/>
      </bottom>
      <diagonal/>
    </border>
    <border>
      <left style="hair">
        <color auto="1"/>
      </left>
      <right/>
      <top style="hair">
        <color auto="1"/>
      </top>
      <bottom/>
      <diagonal/>
    </border>
    <border>
      <left style="hair">
        <color auto="1"/>
      </left>
      <right/>
      <top/>
      <bottom/>
      <diagonal/>
    </border>
    <border>
      <left style="hair">
        <color auto="1"/>
      </left>
      <right/>
      <top/>
      <bottom style="hair">
        <color auto="1"/>
      </bottom>
      <diagonal/>
    </border>
    <border>
      <left style="dotted">
        <color indexed="64"/>
      </left>
      <right style="dotted">
        <color indexed="64"/>
      </right>
      <top style="dotted">
        <color indexed="64"/>
      </top>
      <bottom style="dotted">
        <color indexed="64"/>
      </bottom>
      <diagonal/>
    </border>
    <border>
      <left style="thin">
        <color rgb="FFB2B2B2"/>
      </left>
      <right style="thin">
        <color rgb="FFB2B2B2"/>
      </right>
      <top style="thin">
        <color rgb="FFB2B2B2"/>
      </top>
      <bottom style="thin">
        <color rgb="FFB2B2B2"/>
      </bottom>
      <diagonal/>
    </border>
    <border>
      <left style="thin">
        <color rgb="FFB2B2B2"/>
      </left>
      <right/>
      <top/>
      <bottom/>
      <diagonal/>
    </border>
    <border>
      <left style="thin">
        <color indexed="64"/>
      </left>
      <right/>
      <top style="thin">
        <color theme="9" tint="-0.249977111117893"/>
      </top>
      <bottom style="thin">
        <color theme="9" tint="-0.249977111117893"/>
      </bottom>
      <diagonal/>
    </border>
    <border>
      <left/>
      <right/>
      <top/>
      <bottom style="hair">
        <color auto="1"/>
      </bottom>
      <diagonal/>
    </border>
    <border>
      <left style="thin">
        <color rgb="FFB2B2B2"/>
      </left>
      <right/>
      <top style="thin">
        <color rgb="FFB2B2B2"/>
      </top>
      <bottom style="thin">
        <color rgb="FFB2B2B2"/>
      </bottom>
      <diagonal/>
    </border>
    <border>
      <left/>
      <right/>
      <top style="thin">
        <color rgb="FFB2B2B2"/>
      </top>
      <bottom style="thin">
        <color rgb="FFB2B2B2"/>
      </bottom>
      <diagonal/>
    </border>
    <border>
      <left/>
      <right style="thin">
        <color rgb="FFB2B2B2"/>
      </right>
      <top style="thin">
        <color rgb="FFB2B2B2"/>
      </top>
      <bottom style="thin">
        <color rgb="FFB2B2B2"/>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rgb="FFB2B2B2"/>
      </left>
      <right style="thin">
        <color rgb="FFB2B2B2"/>
      </right>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style="hair">
        <color indexed="64"/>
      </right>
      <top style="thin">
        <color indexed="64"/>
      </top>
      <bottom/>
      <diagonal/>
    </border>
  </borders>
  <cellStyleXfs count="7">
    <xf numFmtId="0" fontId="0" fillId="0" borderId="0"/>
    <xf numFmtId="9" fontId="1" fillId="0" borderId="0" applyFont="0" applyFill="0" applyBorder="0" applyAlignment="0" applyProtection="0"/>
    <xf numFmtId="0" fontId="2" fillId="0" borderId="0"/>
    <xf numFmtId="0" fontId="1" fillId="0" borderId="0"/>
    <xf numFmtId="0" fontId="28" fillId="0" borderId="0" applyNumberFormat="0" applyFill="0" applyBorder="0" applyAlignment="0" applyProtection="0"/>
    <xf numFmtId="0" fontId="1" fillId="7" borderId="26" applyNumberFormat="0" applyFont="0" applyAlignment="0" applyProtection="0"/>
    <xf numFmtId="0" fontId="47" fillId="0" borderId="0"/>
  </cellStyleXfs>
  <cellXfs count="248">
    <xf numFmtId="0" fontId="0" fillId="0" borderId="0" xfId="0"/>
    <xf numFmtId="0" fontId="0" fillId="2" borderId="0" xfId="0" applyFill="1"/>
    <xf numFmtId="0" fontId="4" fillId="2" borderId="0" xfId="0" applyFont="1" applyFill="1"/>
    <xf numFmtId="0" fontId="5" fillId="2" borderId="0" xfId="0" applyFont="1" applyFill="1"/>
    <xf numFmtId="0" fontId="4" fillId="2" borderId="0" xfId="0" applyFont="1" applyFill="1" applyAlignment="1">
      <alignment wrapText="1"/>
    </xf>
    <xf numFmtId="0" fontId="6" fillId="2" borderId="0" xfId="0" applyFont="1" applyFill="1"/>
    <xf numFmtId="0" fontId="6" fillId="2" borderId="0" xfId="0" applyFont="1" applyFill="1" applyAlignment="1">
      <alignment horizontal="left"/>
    </xf>
    <xf numFmtId="0" fontId="8" fillId="2" borderId="0" xfId="0" applyFont="1" applyFill="1" applyAlignment="1">
      <alignment horizontal="center"/>
    </xf>
    <xf numFmtId="0" fontId="12" fillId="2" borderId="0" xfId="0" applyFont="1" applyFill="1" applyAlignment="1">
      <alignment horizontal="left"/>
    </xf>
    <xf numFmtId="0" fontId="4" fillId="2" borderId="0" xfId="0" applyFont="1" applyFill="1" applyAlignment="1">
      <alignment horizontal="center"/>
    </xf>
    <xf numFmtId="0" fontId="8" fillId="2" borderId="0" xfId="0" applyFont="1" applyFill="1" applyAlignment="1">
      <alignment horizontal="center" vertical="center"/>
    </xf>
    <xf numFmtId="0" fontId="5" fillId="2" borderId="0" xfId="0" applyFont="1" applyFill="1" applyAlignment="1">
      <alignment horizontal="center" vertical="center"/>
    </xf>
    <xf numFmtId="0" fontId="4" fillId="2" borderId="3"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2" xfId="0" applyFont="1" applyFill="1" applyBorder="1"/>
    <xf numFmtId="3" fontId="8" fillId="2" borderId="2" xfId="0" applyNumberFormat="1" applyFont="1" applyFill="1" applyBorder="1"/>
    <xf numFmtId="3" fontId="4" fillId="5" borderId="10" xfId="0" applyNumberFormat="1" applyFont="1" applyFill="1" applyBorder="1" applyProtection="1">
      <protection locked="0"/>
    </xf>
    <xf numFmtId="0" fontId="4" fillId="5" borderId="10" xfId="0" applyFont="1" applyFill="1" applyBorder="1" applyProtection="1">
      <protection locked="0"/>
    </xf>
    <xf numFmtId="164" fontId="4" fillId="5" borderId="10" xfId="0" applyNumberFormat="1" applyFont="1" applyFill="1" applyBorder="1" applyProtection="1">
      <protection locked="0"/>
    </xf>
    <xf numFmtId="49" fontId="4" fillId="2" borderId="2" xfId="0" applyNumberFormat="1" applyFont="1" applyFill="1" applyBorder="1"/>
    <xf numFmtId="0" fontId="10" fillId="2" borderId="0" xfId="0" applyFont="1" applyFill="1"/>
    <xf numFmtId="0" fontId="5" fillId="2" borderId="0" xfId="0" applyFont="1" applyFill="1" applyAlignment="1">
      <alignment horizontal="center"/>
    </xf>
    <xf numFmtId="3" fontId="5" fillId="2" borderId="0" xfId="0" applyNumberFormat="1" applyFont="1" applyFill="1"/>
    <xf numFmtId="0" fontId="17" fillId="2" borderId="0" xfId="0" applyFont="1" applyFill="1"/>
    <xf numFmtId="0" fontId="18" fillId="2" borderId="0" xfId="0" applyFont="1" applyFill="1"/>
    <xf numFmtId="0" fontId="19" fillId="2" borderId="0" xfId="3" applyFont="1" applyFill="1" applyAlignment="1">
      <alignment horizontal="center"/>
    </xf>
    <xf numFmtId="0" fontId="17" fillId="2" borderId="0" xfId="0" applyFont="1" applyFill="1" applyAlignment="1">
      <alignment horizontal="left" vertical="top" wrapText="1"/>
    </xf>
    <xf numFmtId="3" fontId="4" fillId="4" borderId="10" xfId="0" applyNumberFormat="1" applyFont="1" applyFill="1" applyBorder="1" applyAlignment="1">
      <alignment horizontal="center"/>
    </xf>
    <xf numFmtId="0" fontId="9" fillId="2" borderId="0" xfId="0" applyFont="1" applyFill="1" applyAlignment="1">
      <alignment horizontal="center" vertical="center" wrapText="1"/>
    </xf>
    <xf numFmtId="0" fontId="4" fillId="2" borderId="0" xfId="0" applyFont="1" applyFill="1" applyAlignment="1">
      <alignment horizontal="center" vertical="center"/>
    </xf>
    <xf numFmtId="0" fontId="8" fillId="2" borderId="0" xfId="0" applyFont="1" applyFill="1"/>
    <xf numFmtId="3" fontId="8" fillId="2" borderId="0" xfId="0" applyNumberFormat="1" applyFont="1" applyFill="1"/>
    <xf numFmtId="0" fontId="15" fillId="2" borderId="0" xfId="0" applyFont="1" applyFill="1" applyAlignment="1">
      <alignment horizontal="center" vertical="center"/>
    </xf>
    <xf numFmtId="0" fontId="9" fillId="2" borderId="0" xfId="0" applyFont="1" applyFill="1" applyAlignment="1">
      <alignment vertical="center" wrapText="1"/>
    </xf>
    <xf numFmtId="10" fontId="4" fillId="4" borderId="10" xfId="1" applyNumberFormat="1" applyFont="1" applyFill="1" applyBorder="1" applyAlignment="1" applyProtection="1">
      <alignment horizontal="center" vertical="center"/>
    </xf>
    <xf numFmtId="0" fontId="5" fillId="2" borderId="0" xfId="0" applyFont="1" applyFill="1" applyAlignment="1" applyProtection="1">
      <alignment horizontal="center" vertical="center" wrapText="1"/>
      <protection locked="0"/>
    </xf>
    <xf numFmtId="0" fontId="15" fillId="2" borderId="0" xfId="0" applyFont="1" applyFill="1"/>
    <xf numFmtId="49" fontId="4" fillId="2" borderId="0" xfId="0" applyNumberFormat="1" applyFont="1" applyFill="1"/>
    <xf numFmtId="0" fontId="15" fillId="6" borderId="0" xfId="0" applyFont="1" applyFill="1" applyAlignment="1">
      <alignment horizontal="center" vertical="center"/>
    </xf>
    <xf numFmtId="0" fontId="4" fillId="4" borderId="0" xfId="0" applyFont="1" applyFill="1" applyAlignment="1">
      <alignment horizontal="center"/>
    </xf>
    <xf numFmtId="0" fontId="5" fillId="4" borderId="0" xfId="0" applyFont="1" applyFill="1"/>
    <xf numFmtId="0" fontId="19" fillId="4" borderId="0" xfId="3" applyFont="1" applyFill="1" applyAlignment="1">
      <alignment horizontal="center"/>
    </xf>
    <xf numFmtId="0" fontId="7" fillId="2" borderId="0" xfId="0" applyFont="1" applyFill="1" applyAlignment="1">
      <alignment vertical="center" wrapText="1"/>
    </xf>
    <xf numFmtId="3" fontId="8" fillId="2" borderId="0" xfId="0" applyNumberFormat="1" applyFont="1" applyFill="1" applyAlignment="1">
      <alignment horizontal="right"/>
    </xf>
    <xf numFmtId="0" fontId="23" fillId="2" borderId="0" xfId="0" applyFont="1" applyFill="1" applyAlignment="1">
      <alignment horizontal="right" vertical="center"/>
    </xf>
    <xf numFmtId="10" fontId="4" fillId="5" borderId="14" xfId="1" applyNumberFormat="1" applyFont="1" applyFill="1" applyBorder="1" applyAlignment="1" applyProtection="1">
      <alignment horizontal="center" vertical="center"/>
      <protection locked="0"/>
    </xf>
    <xf numFmtId="3" fontId="4" fillId="5" borderId="14" xfId="0" applyNumberFormat="1" applyFont="1" applyFill="1" applyBorder="1" applyProtection="1">
      <protection locked="0"/>
    </xf>
    <xf numFmtId="164" fontId="4" fillId="5" borderId="14" xfId="0" applyNumberFormat="1" applyFont="1" applyFill="1" applyBorder="1" applyProtection="1">
      <protection locked="0"/>
    </xf>
    <xf numFmtId="0" fontId="24" fillId="2" borderId="0" xfId="0" applyFont="1" applyFill="1" applyAlignment="1">
      <alignment horizontal="right"/>
    </xf>
    <xf numFmtId="0" fontId="25" fillId="2" borderId="0" xfId="0" applyFont="1" applyFill="1" applyAlignment="1">
      <alignment horizontal="right"/>
    </xf>
    <xf numFmtId="0" fontId="16" fillId="2" borderId="0" xfId="0" applyFont="1" applyFill="1" applyAlignment="1">
      <alignment vertical="top" wrapText="1"/>
    </xf>
    <xf numFmtId="0" fontId="27" fillId="2" borderId="0" xfId="0" applyFont="1" applyFill="1" applyAlignment="1">
      <alignment vertical="top" wrapText="1"/>
    </xf>
    <xf numFmtId="0" fontId="10" fillId="2" borderId="0" xfId="0" applyFont="1" applyFill="1" applyAlignment="1" applyProtection="1">
      <alignment vertical="center" wrapText="1"/>
      <protection locked="0"/>
    </xf>
    <xf numFmtId="0" fontId="8" fillId="2" borderId="0" xfId="0" applyFont="1" applyFill="1" applyAlignment="1">
      <alignment horizontal="right"/>
    </xf>
    <xf numFmtId="0" fontId="26" fillId="2" borderId="0" xfId="0" applyFont="1" applyFill="1" applyAlignment="1">
      <alignment vertical="top" wrapText="1"/>
    </xf>
    <xf numFmtId="0" fontId="3" fillId="0" borderId="0" xfId="0" applyFont="1"/>
    <xf numFmtId="0" fontId="31" fillId="2" borderId="0" xfId="0" applyFont="1" applyFill="1" applyAlignment="1">
      <alignment wrapText="1"/>
    </xf>
    <xf numFmtId="0" fontId="32" fillId="2" borderId="0" xfId="0" applyFont="1" applyFill="1" applyAlignment="1">
      <alignment horizontal="center" vertical="center" wrapText="1"/>
    </xf>
    <xf numFmtId="0" fontId="6" fillId="2" borderId="0" xfId="0" applyFont="1" applyFill="1" applyAlignment="1">
      <alignment wrapText="1"/>
    </xf>
    <xf numFmtId="0" fontId="35" fillId="2" borderId="0" xfId="0" applyFont="1" applyFill="1" applyAlignment="1">
      <alignment horizontal="right"/>
    </xf>
    <xf numFmtId="0" fontId="35" fillId="2" borderId="0" xfId="0" applyFont="1" applyFill="1" applyProtection="1">
      <protection locked="0"/>
    </xf>
    <xf numFmtId="0" fontId="28" fillId="0" borderId="0" xfId="4"/>
    <xf numFmtId="0" fontId="36" fillId="0" borderId="0" xfId="0" applyFont="1"/>
    <xf numFmtId="0" fontId="13" fillId="2" borderId="0" xfId="0" applyFont="1" applyFill="1" applyAlignment="1">
      <alignment horizontal="right"/>
    </xf>
    <xf numFmtId="0" fontId="21" fillId="2" borderId="0" xfId="0" applyFont="1" applyFill="1" applyAlignment="1">
      <alignment horizontal="right"/>
    </xf>
    <xf numFmtId="0" fontId="21" fillId="2" borderId="14" xfId="0" applyFont="1" applyFill="1" applyBorder="1"/>
    <xf numFmtId="0" fontId="4" fillId="2" borderId="12" xfId="0" applyFont="1" applyFill="1" applyBorder="1"/>
    <xf numFmtId="0" fontId="24" fillId="2" borderId="12" xfId="0" applyFont="1" applyFill="1" applyBorder="1" applyAlignment="1">
      <alignment horizontal="right"/>
    </xf>
    <xf numFmtId="0" fontId="13" fillId="2" borderId="15" xfId="0" applyFont="1" applyFill="1" applyBorder="1" applyAlignment="1">
      <alignment horizontal="right"/>
    </xf>
    <xf numFmtId="0" fontId="21" fillId="2" borderId="15" xfId="0" applyFont="1" applyFill="1" applyBorder="1" applyAlignment="1">
      <alignment horizontal="right"/>
    </xf>
    <xf numFmtId="0" fontId="37" fillId="2" borderId="0" xfId="0" applyFont="1" applyFill="1"/>
    <xf numFmtId="0" fontId="39" fillId="2" borderId="0" xfId="0" applyFont="1" applyFill="1" applyAlignment="1">
      <alignment wrapText="1"/>
    </xf>
    <xf numFmtId="0" fontId="3" fillId="0" borderId="18" xfId="0" applyFont="1" applyBorder="1" applyAlignment="1">
      <alignment horizontal="center" vertical="center" wrapText="1"/>
    </xf>
    <xf numFmtId="0" fontId="3" fillId="0" borderId="0" xfId="0" applyFont="1" applyAlignment="1">
      <alignment horizontal="center" vertical="center"/>
    </xf>
    <xf numFmtId="0" fontId="3" fillId="0" borderId="18" xfId="0" applyFont="1" applyBorder="1" applyAlignment="1">
      <alignment horizontal="center" vertical="center"/>
    </xf>
    <xf numFmtId="0" fontId="3" fillId="0" borderId="1" xfId="0" applyFont="1" applyBorder="1" applyAlignment="1">
      <alignment horizontal="center" vertical="center" wrapText="1"/>
    </xf>
    <xf numFmtId="0" fontId="6" fillId="7" borderId="26" xfId="5" applyFont="1" applyAlignment="1" applyProtection="1">
      <alignment horizontal="center" vertical="center"/>
      <protection locked="0"/>
    </xf>
    <xf numFmtId="0" fontId="13" fillId="2" borderId="0" xfId="0" applyFont="1" applyFill="1" applyAlignment="1">
      <alignment horizontal="right" vertical="center"/>
    </xf>
    <xf numFmtId="0" fontId="4" fillId="4" borderId="0" xfId="0" applyFont="1" applyFill="1"/>
    <xf numFmtId="0" fontId="46" fillId="0" borderId="0" xfId="0" applyFont="1" applyAlignment="1">
      <alignment horizontal="justify" vertical="center"/>
    </xf>
    <xf numFmtId="0" fontId="42" fillId="7" borderId="26" xfId="5" applyFont="1" applyAlignment="1" applyProtection="1">
      <alignment horizontal="center" vertical="center" wrapText="1"/>
      <protection locked="0"/>
    </xf>
    <xf numFmtId="0" fontId="4" fillId="5" borderId="17" xfId="0" applyFont="1" applyFill="1" applyBorder="1" applyAlignment="1" applyProtection="1">
      <alignment horizontal="center" vertical="center" wrapText="1"/>
      <protection locked="0"/>
    </xf>
    <xf numFmtId="0" fontId="38" fillId="2" borderId="0" xfId="4" applyFont="1" applyFill="1" applyAlignment="1">
      <alignment horizontal="right" vertical="top" wrapText="1"/>
    </xf>
    <xf numFmtId="0" fontId="32" fillId="2" borderId="0" xfId="0" applyFont="1" applyFill="1" applyAlignment="1">
      <alignment horizontal="right" vertical="center" wrapText="1"/>
    </xf>
    <xf numFmtId="0" fontId="6" fillId="2" borderId="0" xfId="0" applyFont="1" applyFill="1" applyAlignment="1">
      <alignment horizontal="center"/>
    </xf>
    <xf numFmtId="0" fontId="20" fillId="2" borderId="7" xfId="0" applyFont="1" applyFill="1" applyBorder="1" applyAlignment="1">
      <alignment horizontal="center" vertical="top" wrapText="1"/>
    </xf>
    <xf numFmtId="10" fontId="4" fillId="4" borderId="15" xfId="1" applyNumberFormat="1" applyFont="1" applyFill="1" applyBorder="1" applyAlignment="1" applyProtection="1">
      <alignment horizontal="center" vertical="center"/>
    </xf>
    <xf numFmtId="0" fontId="40" fillId="2" borderId="0" xfId="0" applyFont="1" applyFill="1" applyAlignment="1">
      <alignment horizontal="center" vertical="center" wrapText="1"/>
    </xf>
    <xf numFmtId="0" fontId="4" fillId="2" borderId="33" xfId="0" applyFont="1" applyFill="1" applyBorder="1" applyAlignment="1">
      <alignment horizontal="center" vertical="center"/>
    </xf>
    <xf numFmtId="49" fontId="4" fillId="2" borderId="33" xfId="0" applyNumberFormat="1" applyFont="1" applyFill="1" applyBorder="1"/>
    <xf numFmtId="0" fontId="8" fillId="2" borderId="33" xfId="0" applyFont="1" applyFill="1" applyBorder="1"/>
    <xf numFmtId="49" fontId="4" fillId="2" borderId="3" xfId="0" applyNumberFormat="1" applyFont="1" applyFill="1" applyBorder="1"/>
    <xf numFmtId="3" fontId="8" fillId="2" borderId="3" xfId="0" applyNumberFormat="1" applyFont="1" applyFill="1" applyBorder="1"/>
    <xf numFmtId="0" fontId="4" fillId="2" borderId="33" xfId="0" applyFont="1" applyFill="1" applyBorder="1"/>
    <xf numFmtId="0" fontId="4" fillId="2" borderId="3" xfId="0" applyFont="1" applyFill="1" applyBorder="1"/>
    <xf numFmtId="0" fontId="8" fillId="2" borderId="3" xfId="0" applyFont="1" applyFill="1" applyBorder="1"/>
    <xf numFmtId="0" fontId="30" fillId="2" borderId="0" xfId="0" applyFont="1" applyFill="1" applyAlignment="1">
      <alignment vertical="center" wrapText="1"/>
    </xf>
    <xf numFmtId="0" fontId="48" fillId="0" borderId="1" xfId="6" applyFont="1" applyBorder="1" applyAlignment="1">
      <alignment horizontal="center" vertical="center"/>
    </xf>
    <xf numFmtId="0" fontId="47" fillId="0" borderId="0" xfId="6"/>
    <xf numFmtId="0" fontId="49" fillId="2" borderId="1" xfId="6" applyFont="1" applyFill="1" applyBorder="1" applyAlignment="1">
      <alignment horizontal="center" vertical="center"/>
    </xf>
    <xf numFmtId="0" fontId="49" fillId="0" borderId="0" xfId="6" applyFont="1"/>
    <xf numFmtId="0" fontId="47" fillId="0" borderId="0" xfId="6" applyAlignment="1">
      <alignment horizontal="center"/>
    </xf>
    <xf numFmtId="0" fontId="48" fillId="0" borderId="1" xfId="6" applyFont="1" applyBorder="1" applyAlignment="1">
      <alignment horizontal="center"/>
    </xf>
    <xf numFmtId="0" fontId="49" fillId="0" borderId="1" xfId="6" applyFont="1" applyBorder="1" applyAlignment="1">
      <alignment horizontal="center"/>
    </xf>
    <xf numFmtId="0" fontId="49" fillId="0" borderId="0" xfId="6" applyFont="1" applyAlignment="1">
      <alignment horizontal="center"/>
    </xf>
    <xf numFmtId="0" fontId="48" fillId="0" borderId="34" xfId="6" applyFont="1" applyBorder="1" applyAlignment="1">
      <alignment horizontal="center" vertical="center"/>
    </xf>
    <xf numFmtId="0" fontId="49" fillId="2" borderId="34" xfId="6" applyFont="1" applyFill="1" applyBorder="1" applyAlignment="1">
      <alignment horizontal="center" vertical="center"/>
    </xf>
    <xf numFmtId="0" fontId="50" fillId="0" borderId="0" xfId="6" applyFont="1"/>
    <xf numFmtId="0" fontId="50" fillId="0" borderId="1" xfId="6" applyFont="1" applyBorder="1"/>
    <xf numFmtId="0" fontId="51" fillId="0" borderId="1" xfId="6" applyFont="1" applyBorder="1"/>
    <xf numFmtId="0" fontId="44" fillId="2" borderId="0" xfId="0" applyFont="1" applyFill="1" applyAlignment="1">
      <alignment horizontal="center" vertical="center"/>
    </xf>
    <xf numFmtId="0" fontId="4" fillId="2" borderId="1" xfId="0" applyFont="1" applyFill="1" applyBorder="1" applyAlignment="1">
      <alignment horizontal="center" vertical="center"/>
    </xf>
    <xf numFmtId="0" fontId="4" fillId="2" borderId="35" xfId="0" applyFont="1" applyFill="1" applyBorder="1"/>
    <xf numFmtId="0" fontId="5" fillId="2" borderId="35" xfId="0" applyFont="1" applyFill="1" applyBorder="1"/>
    <xf numFmtId="0" fontId="3" fillId="8" borderId="0" xfId="6" applyFont="1" applyFill="1" applyAlignment="1">
      <alignment horizontal="center"/>
    </xf>
    <xf numFmtId="0" fontId="52" fillId="8" borderId="0" xfId="6" applyFont="1" applyFill="1" applyAlignment="1">
      <alignment horizontal="center"/>
    </xf>
    <xf numFmtId="0" fontId="13" fillId="2" borderId="12" xfId="0" applyFont="1" applyFill="1" applyBorder="1" applyAlignment="1">
      <alignment horizontal="right"/>
    </xf>
    <xf numFmtId="0" fontId="13" fillId="2" borderId="12" xfId="0" applyFont="1" applyFill="1" applyBorder="1" applyAlignment="1">
      <alignment horizontal="right" vertical="center"/>
    </xf>
    <xf numFmtId="0" fontId="21" fillId="2" borderId="12" xfId="0" applyFont="1" applyFill="1" applyBorder="1" applyAlignment="1">
      <alignment horizontal="right"/>
    </xf>
    <xf numFmtId="0" fontId="25" fillId="2" borderId="12" xfId="0" applyFont="1" applyFill="1" applyBorder="1" applyAlignment="1">
      <alignment horizontal="right"/>
    </xf>
    <xf numFmtId="0" fontId="40" fillId="2" borderId="0" xfId="0" applyFont="1" applyFill="1" applyAlignment="1">
      <alignment vertical="center" wrapText="1"/>
    </xf>
    <xf numFmtId="0" fontId="34" fillId="4" borderId="0" xfId="0" applyFont="1" applyFill="1" applyAlignment="1">
      <alignment horizontal="left"/>
    </xf>
    <xf numFmtId="0" fontId="15" fillId="4" borderId="14" xfId="0" applyFont="1" applyFill="1" applyBorder="1" applyAlignment="1">
      <alignment horizontal="center" vertical="center" wrapText="1"/>
    </xf>
    <xf numFmtId="0" fontId="15" fillId="4" borderId="10" xfId="0" applyFont="1" applyFill="1" applyBorder="1" applyAlignment="1">
      <alignment horizontal="center" vertical="center" wrapText="1"/>
    </xf>
    <xf numFmtId="0" fontId="54" fillId="2" borderId="0" xfId="0" applyFont="1" applyFill="1"/>
    <xf numFmtId="0" fontId="55" fillId="2" borderId="0" xfId="0" applyFont="1" applyFill="1"/>
    <xf numFmtId="0" fontId="55" fillId="2" borderId="3" xfId="0" applyFont="1" applyFill="1" applyBorder="1" applyAlignment="1">
      <alignment horizontal="center" vertical="center"/>
    </xf>
    <xf numFmtId="49" fontId="55" fillId="2" borderId="3" xfId="0" applyNumberFormat="1" applyFont="1" applyFill="1" applyBorder="1"/>
    <xf numFmtId="3" fontId="56" fillId="2" borderId="3" xfId="0" applyNumberFormat="1" applyFont="1" applyFill="1" applyBorder="1"/>
    <xf numFmtId="3" fontId="56" fillId="2" borderId="0" xfId="0" applyNumberFormat="1" applyFont="1" applyFill="1"/>
    <xf numFmtId="0" fontId="11" fillId="2" borderId="0" xfId="0" applyFont="1" applyFill="1"/>
    <xf numFmtId="0" fontId="58" fillId="2" borderId="0" xfId="0" applyFont="1" applyFill="1"/>
    <xf numFmtId="0" fontId="60" fillId="2" borderId="0" xfId="0" applyFont="1" applyFill="1"/>
    <xf numFmtId="0" fontId="61" fillId="7" borderId="26" xfId="5" applyFont="1"/>
    <xf numFmtId="0" fontId="60" fillId="7" borderId="26" xfId="5" applyFont="1" applyAlignment="1" applyProtection="1">
      <alignment horizontal="center" vertical="center" wrapText="1"/>
      <protection locked="0"/>
    </xf>
    <xf numFmtId="0" fontId="62" fillId="2" borderId="0" xfId="0" applyFont="1" applyFill="1" applyAlignment="1">
      <alignment horizontal="left"/>
    </xf>
    <xf numFmtId="0" fontId="15" fillId="7" borderId="36" xfId="5" applyFont="1" applyBorder="1" applyAlignment="1" applyProtection="1">
      <alignment horizontal="center" vertical="center"/>
      <protection locked="0"/>
    </xf>
    <xf numFmtId="0" fontId="15" fillId="2" borderId="36" xfId="5" applyFont="1" applyFill="1" applyBorder="1" applyAlignment="1" applyProtection="1">
      <alignment horizontal="center" vertical="center"/>
    </xf>
    <xf numFmtId="0" fontId="21" fillId="4" borderId="0" xfId="0" applyFont="1" applyFill="1" applyAlignment="1">
      <alignment horizontal="left" vertical="center"/>
    </xf>
    <xf numFmtId="0" fontId="64" fillId="2" borderId="0" xfId="0" applyFont="1" applyFill="1" applyAlignment="1">
      <alignment horizontal="right" vertical="center"/>
    </xf>
    <xf numFmtId="0" fontId="65" fillId="2" borderId="0" xfId="0" applyFont="1" applyFill="1"/>
    <xf numFmtId="0" fontId="64" fillId="2" borderId="0" xfId="0" applyFont="1" applyFill="1" applyAlignment="1">
      <alignment horizontal="right"/>
    </xf>
    <xf numFmtId="0" fontId="64" fillId="2" borderId="0" xfId="0" applyFont="1" applyFill="1" applyAlignment="1">
      <alignment horizontal="right" vertical="top"/>
    </xf>
    <xf numFmtId="0" fontId="13" fillId="2" borderId="0" xfId="0" applyFont="1" applyFill="1" applyAlignment="1">
      <alignment horizontal="left" vertical="top" wrapText="1"/>
    </xf>
    <xf numFmtId="0" fontId="13" fillId="7" borderId="26" xfId="5" applyFont="1" applyAlignment="1">
      <alignment wrapText="1"/>
    </xf>
    <xf numFmtId="0" fontId="13" fillId="4" borderId="0" xfId="0" applyFont="1" applyFill="1" applyAlignment="1">
      <alignment vertical="center" wrapText="1"/>
    </xf>
    <xf numFmtId="0" fontId="21" fillId="4" borderId="0" xfId="0" applyFont="1" applyFill="1"/>
    <xf numFmtId="0" fontId="21" fillId="4" borderId="0" xfId="0" applyFont="1" applyFill="1" applyAlignment="1">
      <alignment horizontal="left"/>
    </xf>
    <xf numFmtId="0" fontId="21" fillId="4" borderId="0" xfId="0" applyFont="1" applyFill="1" applyAlignment="1">
      <alignment horizontal="left" wrapText="1"/>
    </xf>
    <xf numFmtId="0" fontId="21" fillId="4" borderId="0" xfId="0" applyFont="1" applyFill="1" applyAlignment="1">
      <alignment horizontal="left" vertical="top" wrapText="1"/>
    </xf>
    <xf numFmtId="0" fontId="13" fillId="4" borderId="0" xfId="0" applyFont="1" applyFill="1" applyAlignment="1">
      <alignment horizontal="left" vertical="top" wrapText="1"/>
    </xf>
    <xf numFmtId="0" fontId="15" fillId="6" borderId="13" xfId="0" applyFont="1" applyFill="1" applyBorder="1" applyAlignment="1">
      <alignment horizontal="center" vertical="center"/>
    </xf>
    <xf numFmtId="0" fontId="4" fillId="4" borderId="15" xfId="0" applyFont="1" applyFill="1" applyBorder="1" applyAlignment="1">
      <alignment horizontal="center"/>
    </xf>
    <xf numFmtId="0" fontId="19" fillId="4" borderId="15" xfId="3" applyFont="1" applyFill="1" applyBorder="1" applyAlignment="1">
      <alignment horizontal="center"/>
    </xf>
    <xf numFmtId="0" fontId="4" fillId="2" borderId="15" xfId="0" applyFont="1" applyFill="1" applyBorder="1" applyAlignment="1">
      <alignment horizontal="center"/>
    </xf>
    <xf numFmtId="0" fontId="10" fillId="2" borderId="15" xfId="0" applyFont="1" applyFill="1" applyBorder="1"/>
    <xf numFmtId="0" fontId="4" fillId="4" borderId="13" xfId="0" applyFont="1" applyFill="1" applyBorder="1" applyAlignment="1">
      <alignment horizontal="center"/>
    </xf>
    <xf numFmtId="0" fontId="4" fillId="2" borderId="15" xfId="0" applyFont="1" applyFill="1" applyBorder="1"/>
    <xf numFmtId="0" fontId="5" fillId="2" borderId="15" xfId="0" applyFont="1" applyFill="1" applyBorder="1"/>
    <xf numFmtId="0" fontId="15" fillId="2" borderId="33"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xf>
    <xf numFmtId="0" fontId="15" fillId="2" borderId="6" xfId="0" applyFont="1" applyFill="1" applyBorder="1" applyAlignment="1">
      <alignment horizontal="center" vertical="center"/>
    </xf>
    <xf numFmtId="0" fontId="15" fillId="2" borderId="5" xfId="0" applyFont="1" applyFill="1" applyBorder="1" applyAlignment="1">
      <alignment horizontal="center" vertical="center"/>
    </xf>
    <xf numFmtId="0" fontId="13" fillId="4" borderId="27" xfId="0" applyFont="1" applyFill="1" applyBorder="1" applyAlignment="1">
      <alignment horizontal="left" vertical="center" wrapText="1"/>
    </xf>
    <xf numFmtId="0" fontId="13" fillId="4" borderId="0" xfId="0" applyFont="1" applyFill="1" applyAlignment="1">
      <alignment horizontal="left" vertical="center" wrapText="1"/>
    </xf>
    <xf numFmtId="0" fontId="21" fillId="4" borderId="0" xfId="0" applyFont="1" applyFill="1" applyAlignment="1">
      <alignment horizontal="left" wrapText="1"/>
    </xf>
    <xf numFmtId="0" fontId="64" fillId="2" borderId="0" xfId="0" applyFont="1" applyFill="1" applyAlignment="1">
      <alignment horizontal="right" vertical="center"/>
    </xf>
    <xf numFmtId="0" fontId="13" fillId="4" borderId="0" xfId="0" applyFont="1" applyFill="1" applyAlignment="1">
      <alignment horizontal="left" wrapText="1"/>
    </xf>
    <xf numFmtId="0" fontId="37" fillId="4" borderId="0" xfId="0" applyFont="1" applyFill="1" applyAlignment="1">
      <alignment horizontal="left" vertical="center" wrapText="1"/>
    </xf>
    <xf numFmtId="0" fontId="21" fillId="4" borderId="0" xfId="0" applyFont="1" applyFill="1" applyAlignment="1">
      <alignment horizontal="left" vertical="top" wrapText="1"/>
    </xf>
    <xf numFmtId="0" fontId="13" fillId="3" borderId="10" xfId="0" applyFont="1" applyFill="1" applyBorder="1" applyAlignment="1">
      <alignment horizontal="center" vertical="center"/>
    </xf>
    <xf numFmtId="0" fontId="13" fillId="3" borderId="8" xfId="0" applyFont="1" applyFill="1" applyBorder="1" applyAlignment="1">
      <alignment horizontal="center" vertical="center"/>
    </xf>
    <xf numFmtId="0" fontId="13" fillId="3" borderId="12" xfId="0" applyFont="1" applyFill="1" applyBorder="1" applyAlignment="1">
      <alignment horizontal="center" vertical="center"/>
    </xf>
    <xf numFmtId="0" fontId="13" fillId="3" borderId="9" xfId="0" applyFont="1" applyFill="1" applyBorder="1" applyAlignment="1">
      <alignment horizontal="center" vertical="center"/>
    </xf>
    <xf numFmtId="0" fontId="14" fillId="3" borderId="16" xfId="0" applyFont="1" applyFill="1" applyBorder="1" applyAlignment="1">
      <alignment horizontal="center" vertical="center" wrapText="1"/>
    </xf>
    <xf numFmtId="0" fontId="14" fillId="3" borderId="17" xfId="0" applyFont="1" applyFill="1" applyBorder="1" applyAlignment="1">
      <alignment horizontal="center" vertical="center" wrapText="1"/>
    </xf>
    <xf numFmtId="0" fontId="14" fillId="3" borderId="14" xfId="0" applyFont="1" applyFill="1" applyBorder="1" applyAlignment="1">
      <alignment horizontal="center" vertical="center" wrapText="1"/>
    </xf>
    <xf numFmtId="0" fontId="59" fillId="3" borderId="0" xfId="0" applyFont="1" applyFill="1" applyAlignment="1">
      <alignment horizontal="left" vertical="center" wrapText="1"/>
    </xf>
    <xf numFmtId="0" fontId="21" fillId="4" borderId="0" xfId="0" applyFont="1" applyFill="1" applyAlignment="1">
      <alignment horizontal="left"/>
    </xf>
    <xf numFmtId="0" fontId="15" fillId="4" borderId="15" xfId="0" applyFont="1" applyFill="1" applyBorder="1" applyAlignment="1">
      <alignment horizontal="center" vertical="center"/>
    </xf>
    <xf numFmtId="0" fontId="15" fillId="4" borderId="11" xfId="0" applyFont="1" applyFill="1" applyBorder="1" applyAlignment="1">
      <alignment horizontal="center" vertical="center"/>
    </xf>
    <xf numFmtId="0" fontId="4" fillId="5" borderId="17" xfId="0" applyFont="1" applyFill="1" applyBorder="1" applyAlignment="1" applyProtection="1">
      <alignment horizontal="center" vertical="center" wrapText="1"/>
      <protection locked="0"/>
    </xf>
    <xf numFmtId="0" fontId="4" fillId="5" borderId="14" xfId="0" applyFont="1" applyFill="1" applyBorder="1" applyAlignment="1" applyProtection="1">
      <alignment horizontal="center" vertical="center" wrapText="1"/>
      <protection locked="0"/>
    </xf>
    <xf numFmtId="0" fontId="55" fillId="5" borderId="16" xfId="0" applyFont="1" applyFill="1" applyBorder="1" applyAlignment="1" applyProtection="1">
      <alignment horizontal="center" vertical="center" wrapText="1"/>
      <protection locked="0"/>
    </xf>
    <xf numFmtId="0" fontId="55" fillId="5" borderId="17" xfId="0" applyFont="1" applyFill="1" applyBorder="1" applyAlignment="1" applyProtection="1">
      <alignment horizontal="center" vertical="center" wrapText="1"/>
      <protection locked="0"/>
    </xf>
    <xf numFmtId="0" fontId="55" fillId="5" borderId="14" xfId="0" applyFont="1" applyFill="1" applyBorder="1" applyAlignment="1" applyProtection="1">
      <alignment horizontal="center" vertical="center" wrapText="1"/>
      <protection locked="0"/>
    </xf>
    <xf numFmtId="0" fontId="4" fillId="5" borderId="16" xfId="0" applyFont="1" applyFill="1" applyBorder="1" applyAlignment="1" applyProtection="1">
      <alignment horizontal="center" vertical="center" wrapText="1"/>
      <protection locked="0"/>
    </xf>
    <xf numFmtId="0" fontId="44" fillId="7" borderId="26" xfId="5" applyNumberFormat="1" applyFont="1" applyAlignment="1" applyProtection="1">
      <alignment horizontal="center" vertical="center"/>
      <protection locked="0"/>
    </xf>
    <xf numFmtId="0" fontId="45" fillId="0" borderId="25" xfId="0" applyFont="1" applyBorder="1" applyAlignment="1">
      <alignment horizontal="left" vertical="center" wrapText="1"/>
    </xf>
    <xf numFmtId="0" fontId="61" fillId="7" borderId="30" xfId="5" applyFont="1" applyBorder="1" applyAlignment="1" applyProtection="1">
      <alignment horizontal="center" vertical="center" wrapText="1"/>
      <protection locked="0"/>
    </xf>
    <xf numFmtId="0" fontId="61" fillId="7" borderId="31" xfId="5" applyFont="1" applyBorder="1" applyAlignment="1" applyProtection="1">
      <alignment horizontal="center" vertical="center" wrapText="1"/>
      <protection locked="0"/>
    </xf>
    <xf numFmtId="0" fontId="61" fillId="7" borderId="32" xfId="5" applyFont="1" applyBorder="1" applyAlignment="1" applyProtection="1">
      <alignment horizontal="center" vertical="center" wrapText="1"/>
      <protection locked="0"/>
    </xf>
    <xf numFmtId="0" fontId="25" fillId="7" borderId="22" xfId="5" applyFont="1" applyBorder="1" applyAlignment="1" applyProtection="1">
      <alignment horizontal="left" vertical="top" wrapText="1"/>
      <protection locked="0"/>
    </xf>
    <xf numFmtId="0" fontId="25" fillId="7" borderId="7" xfId="5" applyFont="1" applyBorder="1" applyAlignment="1" applyProtection="1">
      <alignment horizontal="left" vertical="top" wrapText="1"/>
      <protection locked="0"/>
    </xf>
    <xf numFmtId="0" fontId="25" fillId="7" borderId="8" xfId="5" applyFont="1" applyBorder="1" applyAlignment="1" applyProtection="1">
      <alignment horizontal="left" vertical="top" wrapText="1"/>
      <protection locked="0"/>
    </xf>
    <xf numFmtId="0" fontId="25" fillId="7" borderId="23" xfId="5" applyFont="1" applyBorder="1" applyAlignment="1" applyProtection="1">
      <alignment horizontal="left" vertical="top" wrapText="1"/>
      <protection locked="0"/>
    </xf>
    <xf numFmtId="0" fontId="25" fillId="7" borderId="0" xfId="5" applyFont="1" applyBorder="1" applyAlignment="1" applyProtection="1">
      <alignment horizontal="left" vertical="top" wrapText="1"/>
      <protection locked="0"/>
    </xf>
    <xf numFmtId="0" fontId="25" fillId="7" borderId="12" xfId="5" applyFont="1" applyBorder="1" applyAlignment="1" applyProtection="1">
      <alignment horizontal="left" vertical="top" wrapText="1"/>
      <protection locked="0"/>
    </xf>
    <xf numFmtId="0" fontId="25" fillId="7" borderId="24" xfId="5" applyFont="1" applyBorder="1" applyAlignment="1" applyProtection="1">
      <alignment horizontal="left" vertical="top" wrapText="1"/>
      <protection locked="0"/>
    </xf>
    <xf numFmtId="0" fontId="25" fillId="7" borderId="29" xfId="5" applyFont="1" applyBorder="1" applyAlignment="1" applyProtection="1">
      <alignment horizontal="left" vertical="top" wrapText="1"/>
      <protection locked="0"/>
    </xf>
    <xf numFmtId="0" fontId="25" fillId="7" borderId="9" xfId="5" applyFont="1" applyBorder="1" applyAlignment="1" applyProtection="1">
      <alignment horizontal="left" vertical="top" wrapText="1"/>
      <protection locked="0"/>
    </xf>
    <xf numFmtId="0" fontId="53" fillId="7" borderId="30" xfId="5" applyFont="1" applyBorder="1" applyAlignment="1" applyProtection="1">
      <alignment horizontal="center" vertical="center" wrapText="1"/>
      <protection locked="0"/>
    </xf>
    <xf numFmtId="0" fontId="53" fillId="7" borderId="31" xfId="5" applyFont="1" applyBorder="1" applyAlignment="1" applyProtection="1">
      <alignment horizontal="center" vertical="center" wrapText="1"/>
      <protection locked="0"/>
    </xf>
    <xf numFmtId="0" fontId="53" fillId="7" borderId="32" xfId="5" applyFont="1" applyBorder="1" applyAlignment="1" applyProtection="1">
      <alignment horizontal="center" vertical="center" wrapText="1"/>
      <protection locked="0"/>
    </xf>
    <xf numFmtId="0" fontId="15" fillId="9" borderId="45" xfId="0" applyFont="1" applyFill="1" applyBorder="1" applyAlignment="1">
      <alignment horizontal="center" vertical="center" wrapText="1"/>
    </xf>
    <xf numFmtId="0" fontId="15" fillId="9" borderId="11" xfId="0" applyFont="1" applyFill="1" applyBorder="1" applyAlignment="1">
      <alignment horizontal="center" vertical="center" wrapText="1"/>
    </xf>
    <xf numFmtId="0" fontId="60" fillId="7" borderId="30" xfId="5" applyFont="1" applyBorder="1" applyAlignment="1" applyProtection="1">
      <alignment horizontal="center" vertical="center" wrapText="1"/>
      <protection locked="0"/>
    </xf>
    <xf numFmtId="0" fontId="60" fillId="7" borderId="31" xfId="5" applyFont="1" applyBorder="1" applyAlignment="1" applyProtection="1">
      <alignment horizontal="center" vertical="center" wrapText="1"/>
      <protection locked="0"/>
    </xf>
    <xf numFmtId="0" fontId="60" fillId="7" borderId="32" xfId="5" applyFont="1" applyBorder="1" applyAlignment="1" applyProtection="1">
      <alignment horizontal="center" vertical="center" wrapText="1"/>
      <protection locked="0"/>
    </xf>
    <xf numFmtId="0" fontId="15" fillId="2" borderId="0" xfId="0" applyFont="1" applyFill="1" applyAlignment="1">
      <alignment horizontal="center" vertical="center" wrapText="1"/>
    </xf>
    <xf numFmtId="0" fontId="60" fillId="7" borderId="26" xfId="5" applyFont="1" applyAlignment="1" applyProtection="1">
      <alignment horizontal="center" vertical="center" wrapText="1"/>
      <protection locked="0"/>
    </xf>
    <xf numFmtId="0" fontId="4" fillId="5" borderId="10" xfId="0" applyFont="1" applyFill="1" applyBorder="1" applyAlignment="1" applyProtection="1">
      <alignment horizontal="center" vertical="center" wrapText="1"/>
      <protection locked="0"/>
    </xf>
    <xf numFmtId="0" fontId="55" fillId="5" borderId="10" xfId="0" applyFont="1" applyFill="1" applyBorder="1" applyAlignment="1" applyProtection="1">
      <alignment horizontal="center" vertical="center" wrapText="1"/>
      <protection locked="0"/>
    </xf>
    <xf numFmtId="0" fontId="61" fillId="7" borderId="26" xfId="5" applyFont="1" applyAlignment="1" applyProtection="1">
      <alignment horizontal="center" vertical="center" wrapText="1"/>
      <protection locked="0"/>
    </xf>
    <xf numFmtId="0" fontId="14" fillId="3" borderId="10" xfId="0" applyFont="1" applyFill="1" applyBorder="1" applyAlignment="1">
      <alignment horizontal="center" vertical="center" wrapText="1"/>
    </xf>
    <xf numFmtId="0" fontId="57" fillId="3" borderId="10" xfId="4" applyNumberFormat="1" applyFont="1" applyFill="1" applyBorder="1" applyAlignment="1">
      <alignment horizontal="center" vertical="center"/>
    </xf>
    <xf numFmtId="0" fontId="46" fillId="0" borderId="0" xfId="0" applyFont="1" applyAlignment="1">
      <alignment horizontal="left" vertical="center"/>
    </xf>
    <xf numFmtId="0" fontId="53" fillId="2" borderId="0" xfId="0" applyFont="1" applyFill="1" applyAlignment="1">
      <alignment horizontal="center" vertical="center"/>
    </xf>
    <xf numFmtId="0" fontId="6" fillId="9" borderId="37" xfId="0" applyFont="1" applyFill="1" applyBorder="1" applyAlignment="1">
      <alignment horizontal="center" vertical="center" wrapText="1"/>
    </xf>
    <xf numFmtId="0" fontId="6" fillId="9" borderId="38" xfId="0" applyFont="1" applyFill="1" applyBorder="1" applyAlignment="1">
      <alignment horizontal="center" vertical="center" wrapText="1"/>
    </xf>
    <xf numFmtId="0" fontId="6" fillId="9" borderId="39" xfId="0" applyFont="1" applyFill="1" applyBorder="1" applyAlignment="1">
      <alignment horizontal="center" vertical="center" wrapText="1"/>
    </xf>
    <xf numFmtId="0" fontId="6" fillId="9" borderId="40" xfId="0" applyFont="1" applyFill="1" applyBorder="1" applyAlignment="1">
      <alignment horizontal="center" vertical="center" wrapText="1"/>
    </xf>
    <xf numFmtId="0" fontId="6" fillId="9" borderId="0" xfId="0" applyFont="1" applyFill="1" applyAlignment="1">
      <alignment horizontal="center" vertical="center" wrapText="1"/>
    </xf>
    <xf numFmtId="0" fontId="6" fillId="9" borderId="41" xfId="0" applyFont="1" applyFill="1" applyBorder="1" applyAlignment="1">
      <alignment horizontal="center" vertical="center" wrapText="1"/>
    </xf>
    <xf numFmtId="0" fontId="6" fillId="9" borderId="42" xfId="0" applyFont="1" applyFill="1" applyBorder="1" applyAlignment="1">
      <alignment horizontal="center" vertical="center" wrapText="1"/>
    </xf>
    <xf numFmtId="0" fontId="6" fillId="9" borderId="43" xfId="0" applyFont="1" applyFill="1" applyBorder="1" applyAlignment="1">
      <alignment horizontal="center" vertical="center" wrapText="1"/>
    </xf>
    <xf numFmtId="0" fontId="6" fillId="9" borderId="44" xfId="0" applyFont="1" applyFill="1" applyBorder="1" applyAlignment="1">
      <alignment horizontal="center" vertical="center" wrapText="1"/>
    </xf>
    <xf numFmtId="0" fontId="32" fillId="2" borderId="0" xfId="0" applyFont="1" applyFill="1" applyAlignment="1">
      <alignment horizontal="right" vertical="center" wrapText="1"/>
    </xf>
    <xf numFmtId="0" fontId="13" fillId="2" borderId="0" xfId="0" applyFont="1" applyFill="1" applyAlignment="1">
      <alignment horizontal="left" vertical="top" wrapText="1"/>
    </xf>
    <xf numFmtId="0" fontId="63" fillId="2" borderId="0" xfId="4" applyFont="1" applyFill="1" applyAlignment="1">
      <alignment horizontal="right" vertical="top" wrapText="1"/>
    </xf>
    <xf numFmtId="0" fontId="66" fillId="7" borderId="26" xfId="5" applyNumberFormat="1" applyFont="1" applyAlignment="1" applyProtection="1">
      <alignment horizontal="center" vertical="center"/>
      <protection locked="0"/>
    </xf>
    <xf numFmtId="0" fontId="25" fillId="2" borderId="0" xfId="0" applyFont="1" applyFill="1" applyAlignment="1">
      <alignment horizontal="left"/>
    </xf>
    <xf numFmtId="0" fontId="21" fillId="4" borderId="0" xfId="0" applyFont="1" applyFill="1" applyAlignment="1">
      <alignment horizontal="left" vertical="center"/>
    </xf>
    <xf numFmtId="0" fontId="34" fillId="4" borderId="0" xfId="0" applyFont="1" applyFill="1" applyAlignment="1">
      <alignment horizontal="left"/>
    </xf>
    <xf numFmtId="0" fontId="29" fillId="0" borderId="0" xfId="4" applyFont="1" applyAlignment="1">
      <alignment horizontal="left"/>
    </xf>
    <xf numFmtId="0" fontId="3" fillId="0" borderId="0" xfId="0" applyFont="1" applyAlignment="1">
      <alignment horizontal="left"/>
    </xf>
    <xf numFmtId="0" fontId="28" fillId="0" borderId="0" xfId="4" applyFill="1" applyAlignment="1">
      <alignment horizontal="left"/>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21" xfId="0" applyBorder="1" applyAlignment="1">
      <alignment horizontal="left" vertical="center" wrapText="1"/>
    </xf>
    <xf numFmtId="0" fontId="41" fillId="0" borderId="0" xfId="0" applyFont="1" applyAlignment="1">
      <alignment horizontal="center" wrapText="1"/>
    </xf>
    <xf numFmtId="0" fontId="41" fillId="0" borderId="0" xfId="0" applyFont="1" applyAlignment="1">
      <alignment horizontal="center"/>
    </xf>
    <xf numFmtId="0" fontId="0" fillId="0" borderId="20" xfId="0" applyBorder="1" applyAlignment="1">
      <alignment horizontal="left" vertical="center"/>
    </xf>
    <xf numFmtId="0" fontId="0" fillId="0" borderId="21" xfId="0" applyBorder="1" applyAlignment="1">
      <alignment horizontal="left" vertical="center"/>
    </xf>
    <xf numFmtId="0" fontId="33" fillId="0" borderId="0" xfId="0" applyFont="1" applyAlignment="1">
      <alignment horizontal="left" wrapText="1"/>
    </xf>
    <xf numFmtId="0" fontId="0" fillId="0" borderId="28" xfId="0" applyBorder="1" applyAlignment="1">
      <alignment horizontal="left" vertical="center" wrapText="1"/>
    </xf>
  </cellXfs>
  <cellStyles count="7">
    <cellStyle name="Hyperlink" xfId="4" builtinId="8"/>
    <cellStyle name="Normal" xfId="0" builtinId="0"/>
    <cellStyle name="Normal 16 2" xfId="3" xr:uid="{72F706EF-DB2E-4544-AC91-0148B962C099}"/>
    <cellStyle name="Normal 2" xfId="2" xr:uid="{B99702C4-3F1C-4616-AF6C-C22851FE3823}"/>
    <cellStyle name="Normal 3" xfId="6" xr:uid="{2C75B7DC-7A47-4084-B60F-0B714B1B5F35}"/>
    <cellStyle name="Note" xfId="5" builtinId="10"/>
    <cellStyle name="Percent" xfId="1" builtinId="5"/>
  </cellStyles>
  <dxfs count="64">
    <dxf>
      <fill>
        <patternFill>
          <bgColor theme="5"/>
        </patternFill>
      </fill>
    </dxf>
    <dxf>
      <fill>
        <patternFill>
          <bgColor rgb="FFFF0000"/>
        </patternFill>
      </fill>
    </dxf>
    <dxf>
      <fill>
        <patternFill>
          <bgColor theme="5"/>
        </patternFill>
      </fill>
    </dxf>
    <dxf>
      <fill>
        <patternFill>
          <bgColor rgb="FFFF0000"/>
        </patternFill>
      </fill>
    </dxf>
    <dxf>
      <fill>
        <patternFill>
          <bgColor theme="5"/>
        </patternFill>
      </fill>
    </dxf>
    <dxf>
      <fill>
        <patternFill>
          <bgColor rgb="FFFF0000"/>
        </patternFill>
      </fill>
    </dxf>
    <dxf>
      <fill>
        <patternFill>
          <bgColor theme="5"/>
        </patternFill>
      </fill>
    </dxf>
    <dxf>
      <fill>
        <patternFill>
          <bgColor rgb="FFFF0000"/>
        </patternFill>
      </fill>
    </dxf>
    <dxf>
      <fill>
        <patternFill>
          <bgColor theme="0" tint="-0.499984740745262"/>
        </patternFill>
      </fill>
    </dxf>
    <dxf>
      <fill>
        <patternFill>
          <bgColor theme="0" tint="-0.499984740745262"/>
        </patternFill>
      </fill>
    </dxf>
    <dxf>
      <fill>
        <patternFill>
          <bgColor theme="5" tint="0.79998168889431442"/>
        </patternFill>
      </fill>
    </dxf>
    <dxf>
      <fill>
        <patternFill>
          <bgColor rgb="FFFF9999"/>
        </patternFill>
      </fill>
    </dxf>
    <dxf>
      <fill>
        <patternFill>
          <bgColor theme="5" tint="0.79998168889431442"/>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0" tint="-4.9989318521683403E-2"/>
        </patternFill>
      </fill>
    </dxf>
    <dxf>
      <font>
        <color theme="0"/>
      </font>
      <fill>
        <patternFill>
          <bgColor theme="0"/>
        </patternFill>
      </fill>
      <border>
        <left/>
        <right/>
        <top/>
        <bottom/>
        <vertical/>
        <horizontal/>
      </border>
    </dxf>
    <dxf>
      <fill>
        <patternFill>
          <bgColor theme="0" tint="-0.499984740745262"/>
        </patternFill>
      </fill>
    </dxf>
    <dxf>
      <fill>
        <patternFill>
          <bgColor theme="0" tint="-0.499984740745262"/>
        </patternFill>
      </fill>
    </dxf>
    <dxf>
      <fill>
        <patternFill>
          <bgColor theme="5" tint="0.79998168889431442"/>
        </patternFill>
      </fill>
    </dxf>
    <dxf>
      <fill>
        <patternFill>
          <bgColor rgb="FFFFCCCC"/>
        </patternFill>
      </fill>
    </dxf>
    <dxf>
      <fill>
        <patternFill>
          <bgColor theme="5"/>
        </patternFill>
      </fill>
    </dxf>
    <dxf>
      <fill>
        <patternFill>
          <bgColor rgb="FFFF0000"/>
        </patternFill>
      </fill>
    </dxf>
    <dxf>
      <fill>
        <patternFill>
          <bgColor theme="5"/>
        </patternFill>
      </fill>
    </dxf>
    <dxf>
      <fill>
        <patternFill>
          <bgColor theme="5"/>
        </patternFill>
      </fill>
    </dxf>
    <dxf>
      <fill>
        <patternFill>
          <bgColor theme="5"/>
        </patternFill>
      </fill>
    </dxf>
    <dxf>
      <fill>
        <patternFill>
          <bgColor theme="5"/>
        </patternFill>
      </fill>
    </dxf>
    <dxf>
      <font>
        <b/>
        <i val="0"/>
        <color rgb="FF002060"/>
      </font>
      <fill>
        <patternFill>
          <bgColor theme="5"/>
        </patternFill>
      </fill>
    </dxf>
    <dxf>
      <font>
        <b/>
        <i val="0"/>
        <color rgb="FF002060"/>
      </font>
      <fill>
        <patternFill>
          <bgColor rgb="FFFF0000"/>
        </patternFill>
      </fill>
    </dxf>
    <dxf>
      <fill>
        <patternFill>
          <bgColor rgb="FFFF0000"/>
        </patternFill>
      </fill>
    </dxf>
    <dxf>
      <fill>
        <patternFill>
          <bgColor theme="5"/>
        </patternFill>
      </fill>
    </dxf>
    <dxf>
      <fill>
        <patternFill>
          <bgColor rgb="FFFF0000"/>
        </patternFill>
      </fill>
    </dxf>
    <dxf>
      <fill>
        <patternFill>
          <bgColor theme="5"/>
        </patternFill>
      </fill>
    </dxf>
    <dxf>
      <fill>
        <patternFill>
          <bgColor rgb="FFFF0000"/>
        </patternFill>
      </fill>
    </dxf>
    <dxf>
      <fill>
        <patternFill>
          <bgColor theme="5"/>
        </patternFill>
      </fill>
    </dxf>
    <dxf>
      <fill>
        <patternFill>
          <bgColor rgb="FFFF0000"/>
        </patternFill>
      </fill>
    </dxf>
    <dxf>
      <fill>
        <patternFill>
          <bgColor theme="5"/>
        </patternFill>
      </fill>
    </dxf>
    <dxf>
      <fill>
        <patternFill>
          <bgColor theme="0" tint="-0.499984740745262"/>
        </patternFill>
      </fill>
    </dxf>
    <dxf>
      <fill>
        <patternFill>
          <bgColor theme="0" tint="-0.24994659260841701"/>
        </patternFill>
      </fill>
    </dxf>
    <dxf>
      <fill>
        <patternFill>
          <bgColor theme="0" tint="-0.499984740745262"/>
        </patternFill>
      </fill>
    </dxf>
    <dxf>
      <fill>
        <patternFill>
          <bgColor theme="5" tint="0.79998168889431442"/>
        </patternFill>
      </fill>
    </dxf>
    <dxf>
      <fill>
        <patternFill>
          <bgColor rgb="FFFF9999"/>
        </patternFill>
      </fill>
    </dxf>
    <dxf>
      <fill>
        <patternFill>
          <bgColor theme="5" tint="0.79998168889431442"/>
        </patternFill>
      </fill>
    </dxf>
    <dxf>
      <fill>
        <patternFill>
          <bgColor theme="0" tint="-4.9989318521683403E-2"/>
        </patternFill>
      </fill>
    </dxf>
    <dxf>
      <font>
        <color theme="0"/>
      </font>
      <fill>
        <patternFill>
          <bgColor theme="0"/>
        </patternFill>
      </fill>
      <border>
        <left/>
        <right/>
        <top/>
        <bottom/>
        <vertical/>
        <horizontal/>
      </border>
    </dxf>
    <dxf>
      <fill>
        <patternFill>
          <bgColor theme="5"/>
        </patternFill>
      </fill>
    </dxf>
    <dxf>
      <fill>
        <patternFill>
          <bgColor theme="5"/>
        </patternFill>
      </fill>
    </dxf>
    <dxf>
      <fill>
        <patternFill>
          <bgColor theme="5"/>
        </patternFill>
      </fill>
    </dxf>
    <dxf>
      <fill>
        <patternFill>
          <bgColor theme="5"/>
        </patternFill>
      </fill>
    </dxf>
    <dxf>
      <fill>
        <patternFill>
          <bgColor theme="0" tint="-0.499984740745262"/>
        </patternFill>
      </fill>
    </dxf>
    <dxf>
      <fill>
        <patternFill>
          <bgColor theme="0" tint="-0.24994659260841701"/>
        </patternFill>
      </fill>
    </dxf>
    <dxf>
      <fill>
        <patternFill>
          <bgColor theme="0" tint="-0.499984740745262"/>
        </patternFill>
      </fill>
    </dxf>
    <dxf>
      <fill>
        <patternFill>
          <bgColor theme="5" tint="0.79998168889431442"/>
        </patternFill>
      </fill>
    </dxf>
    <dxf>
      <fill>
        <patternFill>
          <bgColor rgb="FFFFCCCC"/>
        </patternFill>
      </fill>
    </dxf>
    <dxf>
      <fill>
        <patternFill>
          <bgColor rgb="FFFF0000"/>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ont>
        <b/>
        <i val="0"/>
        <color rgb="FF002060"/>
      </font>
      <fill>
        <patternFill>
          <bgColor theme="5"/>
        </patternFill>
      </fill>
    </dxf>
    <dxf>
      <font>
        <b/>
        <i val="0"/>
        <color rgb="FF002060"/>
      </font>
      <fill>
        <patternFill>
          <bgColor rgb="FFFF0000"/>
        </patternFill>
      </fill>
    </dxf>
  </dxfs>
  <tableStyles count="0" defaultTableStyle="TableStyleMedium2" defaultPivotStyle="PivotStyleLight16"/>
  <colors>
    <mruColors>
      <color rgb="FFFFCCCC"/>
      <color rgb="FFFCE8A6"/>
      <color rgb="FFFF9999"/>
      <color rgb="FF700000"/>
      <color rgb="FF009999"/>
      <color rgb="FFFFE48F"/>
      <color rgb="FFFFCDCD"/>
      <color rgb="FFFFE593"/>
      <color rgb="FFFFE38B"/>
      <color rgb="FFFBE7A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33421</xdr:colOff>
      <xdr:row>0</xdr:row>
      <xdr:rowOff>16712</xdr:rowOff>
    </xdr:from>
    <xdr:to>
      <xdr:col>9</xdr:col>
      <xdr:colOff>1343746</xdr:colOff>
      <xdr:row>2</xdr:row>
      <xdr:rowOff>72155</xdr:rowOff>
    </xdr:to>
    <xdr:pic>
      <xdr:nvPicPr>
        <xdr:cNvPr id="2" name="Picture 1">
          <a:extLst>
            <a:ext uri="{FF2B5EF4-FFF2-40B4-BE49-F238E27FC236}">
              <a16:creationId xmlns:a16="http://schemas.microsoft.com/office/drawing/2014/main" id="{3EF714CD-4C19-4096-884B-6B8C9DED1E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421" y="16712"/>
          <a:ext cx="1491300" cy="979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9526</xdr:colOff>
      <xdr:row>0</xdr:row>
      <xdr:rowOff>19050</xdr:rowOff>
    </xdr:from>
    <xdr:to>
      <xdr:col>1</xdr:col>
      <xdr:colOff>178569</xdr:colOff>
      <xdr:row>4</xdr:row>
      <xdr:rowOff>104775</xdr:rowOff>
    </xdr:to>
    <xdr:pic>
      <xdr:nvPicPr>
        <xdr:cNvPr id="2" name="Picture 1">
          <a:extLst>
            <a:ext uri="{FF2B5EF4-FFF2-40B4-BE49-F238E27FC236}">
              <a16:creationId xmlns:a16="http://schemas.microsoft.com/office/drawing/2014/main" id="{FFC22E22-B33F-406E-AB65-810B30A8B54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6" y="19050"/>
          <a:ext cx="1226318" cy="809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33421</xdr:colOff>
      <xdr:row>0</xdr:row>
      <xdr:rowOff>16712</xdr:rowOff>
    </xdr:from>
    <xdr:to>
      <xdr:col>10</xdr:col>
      <xdr:colOff>721</xdr:colOff>
      <xdr:row>2</xdr:row>
      <xdr:rowOff>72155</xdr:rowOff>
    </xdr:to>
    <xdr:pic>
      <xdr:nvPicPr>
        <xdr:cNvPr id="2" name="Picture 1">
          <a:extLst>
            <a:ext uri="{FF2B5EF4-FFF2-40B4-BE49-F238E27FC236}">
              <a16:creationId xmlns:a16="http://schemas.microsoft.com/office/drawing/2014/main" id="{ADB08659-6B41-4618-8376-FD9639896F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421" y="16712"/>
          <a:ext cx="1491300" cy="979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709082</xdr:colOff>
      <xdr:row>15</xdr:row>
      <xdr:rowOff>105833</xdr:rowOff>
    </xdr:from>
    <xdr:to>
      <xdr:col>13</xdr:col>
      <xdr:colOff>402167</xdr:colOff>
      <xdr:row>17</xdr:row>
      <xdr:rowOff>105833</xdr:rowOff>
    </xdr:to>
    <xdr:sp macro="" textlink="">
      <xdr:nvSpPr>
        <xdr:cNvPr id="3" name="Rectangle 2">
          <a:extLst>
            <a:ext uri="{FF2B5EF4-FFF2-40B4-BE49-F238E27FC236}">
              <a16:creationId xmlns:a16="http://schemas.microsoft.com/office/drawing/2014/main" id="{538B740E-D1A6-4649-874D-B9922EC2CBB2}"/>
            </a:ext>
          </a:extLst>
        </xdr:cNvPr>
        <xdr:cNvSpPr/>
      </xdr:nvSpPr>
      <xdr:spPr>
        <a:xfrm>
          <a:off x="3577165" y="4307416"/>
          <a:ext cx="1915585" cy="359834"/>
        </a:xfrm>
        <a:prstGeom prst="rect">
          <a:avLst/>
        </a:prstGeom>
        <a:noFill/>
        <a:ln>
          <a:solidFill>
            <a:srgbClr val="C00000"/>
          </a:solidFill>
          <a:prstDash val="lg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lv-LV" sz="1100" kern="1200"/>
            <a:t>v</a:t>
          </a:r>
        </a:p>
      </xdr:txBody>
    </xdr:sp>
    <xdr:clientData/>
  </xdr:twoCellAnchor>
  <xdr:twoCellAnchor>
    <xdr:from>
      <xdr:col>24</xdr:col>
      <xdr:colOff>734482</xdr:colOff>
      <xdr:row>17</xdr:row>
      <xdr:rowOff>448733</xdr:rowOff>
    </xdr:from>
    <xdr:to>
      <xdr:col>27</xdr:col>
      <xdr:colOff>645583</xdr:colOff>
      <xdr:row>18</xdr:row>
      <xdr:rowOff>31750</xdr:rowOff>
    </xdr:to>
    <xdr:sp macro="" textlink="">
      <xdr:nvSpPr>
        <xdr:cNvPr id="4" name="Rectangle 3">
          <a:extLst>
            <a:ext uri="{FF2B5EF4-FFF2-40B4-BE49-F238E27FC236}">
              <a16:creationId xmlns:a16="http://schemas.microsoft.com/office/drawing/2014/main" id="{292E200E-3E54-4C61-A044-3411E3874BEA}"/>
            </a:ext>
          </a:extLst>
        </xdr:cNvPr>
        <xdr:cNvSpPr/>
      </xdr:nvSpPr>
      <xdr:spPr>
        <a:xfrm>
          <a:off x="18408649" y="5010150"/>
          <a:ext cx="3244851" cy="186267"/>
        </a:xfrm>
        <a:prstGeom prst="rect">
          <a:avLst/>
        </a:prstGeom>
        <a:noFill/>
        <a:ln>
          <a:solidFill>
            <a:srgbClr val="C00000"/>
          </a:solidFill>
          <a:prstDash val="lg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kern="1200"/>
        </a:p>
      </xdr:txBody>
    </xdr:sp>
    <xdr:clientData/>
  </xdr:twoCellAnchor>
  <xdr:twoCellAnchor>
    <xdr:from>
      <xdr:col>9</xdr:col>
      <xdr:colOff>433915</xdr:colOff>
      <xdr:row>30</xdr:row>
      <xdr:rowOff>63499</xdr:rowOff>
    </xdr:from>
    <xdr:to>
      <xdr:col>11</xdr:col>
      <xdr:colOff>931332</xdr:colOff>
      <xdr:row>48</xdr:row>
      <xdr:rowOff>116416</xdr:rowOff>
    </xdr:to>
    <xdr:sp macro="" textlink="">
      <xdr:nvSpPr>
        <xdr:cNvPr id="6" name="TextBox 5">
          <a:extLst>
            <a:ext uri="{FF2B5EF4-FFF2-40B4-BE49-F238E27FC236}">
              <a16:creationId xmlns:a16="http://schemas.microsoft.com/office/drawing/2014/main" id="{7998AC94-6BDA-96FB-08C6-447BD43D8368}"/>
            </a:ext>
          </a:extLst>
        </xdr:cNvPr>
        <xdr:cNvSpPr txBox="1"/>
      </xdr:nvSpPr>
      <xdr:spPr>
        <a:xfrm>
          <a:off x="613832" y="7948082"/>
          <a:ext cx="3185583" cy="36089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lv-LV" sz="2000" kern="1200">
              <a:solidFill>
                <a:srgbClr val="C00000"/>
              </a:solidFill>
            </a:rPr>
            <a:t>Piemērs</a:t>
          </a:r>
          <a:r>
            <a:rPr lang="lv-LV" sz="2000" kern="1200" baseline="0">
              <a:solidFill>
                <a:srgbClr val="C00000"/>
              </a:solidFill>
            </a:rPr>
            <a:t> gadījumam, ja Atbalsta pretendents dibināts 2026.gadā, bet tam ir saistītā persona ar vairākiem gadu pārskatiem, kā arī grupā ir partneris ar kapitāldalību 25%.</a:t>
          </a:r>
        </a:p>
        <a:p>
          <a:r>
            <a:rPr lang="lv-LV" sz="2000" kern="1200" baseline="0">
              <a:solidFill>
                <a:srgbClr val="C00000"/>
              </a:solidFill>
            </a:rPr>
            <a:t>Līdzīgs princips ir uzņēmuma  pārpirkšanas gadījumā, ja pārpirkšanas darījums notika 2026.gadā.</a:t>
          </a:r>
        </a:p>
        <a:p>
          <a:endParaRPr lang="lv-LV" sz="2000" kern="1200">
            <a:solidFill>
              <a:srgbClr val="C00000"/>
            </a:solidFill>
          </a:endParaRPr>
        </a:p>
      </xdr:txBody>
    </xdr:sp>
    <xdr:clientData/>
  </xdr:twoCellAnchor>
  <xdr:twoCellAnchor>
    <xdr:from>
      <xdr:col>13</xdr:col>
      <xdr:colOff>1079501</xdr:colOff>
      <xdr:row>12</xdr:row>
      <xdr:rowOff>158750</xdr:rowOff>
    </xdr:from>
    <xdr:to>
      <xdr:col>16</xdr:col>
      <xdr:colOff>402167</xdr:colOff>
      <xdr:row>17</xdr:row>
      <xdr:rowOff>190499</xdr:rowOff>
    </xdr:to>
    <xdr:sp macro="" textlink="">
      <xdr:nvSpPr>
        <xdr:cNvPr id="8" name="Speech Bubble: Rectangle 7">
          <a:extLst>
            <a:ext uri="{FF2B5EF4-FFF2-40B4-BE49-F238E27FC236}">
              <a16:creationId xmlns:a16="http://schemas.microsoft.com/office/drawing/2014/main" id="{B5F10EAB-2BB4-5BA0-0A43-DCFB196A5EA4}"/>
            </a:ext>
          </a:extLst>
        </xdr:cNvPr>
        <xdr:cNvSpPr/>
      </xdr:nvSpPr>
      <xdr:spPr>
        <a:xfrm>
          <a:off x="6170084" y="3778250"/>
          <a:ext cx="2656416" cy="973666"/>
        </a:xfrm>
        <a:prstGeom prst="wedgeRectCallout">
          <a:avLst>
            <a:gd name="adj1" fmla="val -17877"/>
            <a:gd name="adj2" fmla="val 200962"/>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lv-LV" sz="1100" kern="1200">
              <a:solidFill>
                <a:srgbClr val="C00000"/>
              </a:solidFill>
            </a:rPr>
            <a:t>Informāciju pilda par 1.gadu, jo Gada pārskats par 2025.gadu nav, bet saistītai personai un partneruzņēmumam ir. Piezīmēs norāda pamatojumu</a:t>
          </a:r>
        </a:p>
      </xdr:txBody>
    </xdr:sp>
    <xdr:clientData/>
  </xdr:twoCellAnchor>
  <xdr:twoCellAnchor>
    <xdr:from>
      <xdr:col>21</xdr:col>
      <xdr:colOff>226482</xdr:colOff>
      <xdr:row>24</xdr:row>
      <xdr:rowOff>4234</xdr:rowOff>
    </xdr:from>
    <xdr:to>
      <xdr:col>23</xdr:col>
      <xdr:colOff>935565</xdr:colOff>
      <xdr:row>25</xdr:row>
      <xdr:rowOff>35983</xdr:rowOff>
    </xdr:to>
    <xdr:sp macro="" textlink="">
      <xdr:nvSpPr>
        <xdr:cNvPr id="9" name="Rectangle 8">
          <a:extLst>
            <a:ext uri="{FF2B5EF4-FFF2-40B4-BE49-F238E27FC236}">
              <a16:creationId xmlns:a16="http://schemas.microsoft.com/office/drawing/2014/main" id="{00AAAC26-ABE7-4393-A254-C30061B2A142}"/>
            </a:ext>
          </a:extLst>
        </xdr:cNvPr>
        <xdr:cNvSpPr/>
      </xdr:nvSpPr>
      <xdr:spPr>
        <a:xfrm>
          <a:off x="14566899" y="6512984"/>
          <a:ext cx="2931583" cy="211666"/>
        </a:xfrm>
        <a:prstGeom prst="rect">
          <a:avLst/>
        </a:prstGeom>
        <a:noFill/>
        <a:ln>
          <a:solidFill>
            <a:srgbClr val="C00000"/>
          </a:solidFill>
          <a:prstDash val="lg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lv-LV" sz="1100" kern="1200"/>
            <a:t>v</a:t>
          </a:r>
        </a:p>
      </xdr:txBody>
    </xdr:sp>
    <xdr:clientData/>
  </xdr:twoCellAnchor>
</xdr:wsDr>
</file>

<file path=xl/theme/theme1.xml><?xml version="1.0" encoding="utf-8"?>
<a:theme xmlns:a="http://schemas.openxmlformats.org/drawingml/2006/main" name="Altum Alpha theme">
  <a:themeElements>
    <a:clrScheme name="Altum Theme Colors">
      <a:dk1>
        <a:srgbClr val="00467F"/>
      </a:dk1>
      <a:lt1>
        <a:srgbClr val="FFFFFF"/>
      </a:lt1>
      <a:dk2>
        <a:srgbClr val="00467F"/>
      </a:dk2>
      <a:lt2>
        <a:srgbClr val="FFFFFF"/>
      </a:lt2>
      <a:accent1>
        <a:srgbClr val="00ACC9"/>
      </a:accent1>
      <a:accent2>
        <a:srgbClr val="CAD400"/>
      </a:accent2>
      <a:accent3>
        <a:srgbClr val="00467F"/>
      </a:accent3>
      <a:accent4>
        <a:srgbClr val="D2D2D2"/>
      </a:accent4>
      <a:accent5>
        <a:srgbClr val="6BC2B9"/>
      </a:accent5>
      <a:accent6>
        <a:srgbClr val="0D52A0"/>
      </a:accent6>
      <a:hlink>
        <a:srgbClr val="00ACC9"/>
      </a:hlink>
      <a:folHlink>
        <a:srgbClr val="D2D2D2"/>
      </a:folHlink>
    </a:clrScheme>
    <a:fontScheme name="Altum fonts Mark">
      <a:majorFont>
        <a:latin typeface="Mark"/>
        <a:ea typeface=""/>
        <a:cs typeface=""/>
      </a:majorFont>
      <a:minorFont>
        <a:latin typeface="Mark"/>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likumi.lv/ta/id/271191-kartiba-kada-komercsabiedribas-deklare-savu-atbilstibu-mazas-sikas-un-videjas-komercsabiedribas-statusa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cfla.gov.lv/lv/media/2946/download?attachment" TargetMode="External"/><Relationship Id="rId2" Type="http://schemas.openxmlformats.org/officeDocument/2006/relationships/hyperlink" Target="https://eur-lex.europa.eu/legal-content/EN/TXT/?uri=CELEX%3A32014R0651&amp;qid=1755165863778" TargetMode="External"/><Relationship Id="rId1" Type="http://schemas.openxmlformats.org/officeDocument/2006/relationships/hyperlink" Target="https://op.europa.eu/en/publication-detail/-/publication/79c0ce87-f4dc-11e6-8a35-01aa75ed71a1"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likumi.lv/ta/id/271191-kartiba-kada-komercsabiedribas-deklare-savu-atbilstibu-mazas-sikas-un-videjas-komercsabiedribas-status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8A9D3-7E3E-4AA6-9F76-B3EF15AF7599}">
  <sheetPr>
    <tabColor theme="8" tint="-0.249977111117893"/>
  </sheetPr>
  <dimension ref="A1:CO70"/>
  <sheetViews>
    <sheetView tabSelected="1" zoomScale="90" zoomScaleNormal="90" workbookViewId="0">
      <pane xSplit="18" topLeftCell="S1" activePane="topRight" state="frozen"/>
      <selection activeCell="A3" sqref="A3"/>
      <selection pane="topRight" activeCell="M17" sqref="M17"/>
    </sheetView>
  </sheetViews>
  <sheetFormatPr defaultColWidth="0" defaultRowHeight="12" customHeight="1" zeroHeight="1" outlineLevelCol="1"/>
  <cols>
    <col min="1" max="1" width="2.375" style="2" customWidth="1"/>
    <col min="2" max="2" width="18" style="2" hidden="1" customWidth="1" outlineLevel="1"/>
    <col min="3" max="3" width="21.875" style="2" hidden="1" customWidth="1" outlineLevel="1"/>
    <col min="4" max="4" width="17.375" style="2" hidden="1" customWidth="1" outlineLevel="1"/>
    <col min="5" max="5" width="10" style="3" hidden="1" customWidth="1" outlineLevel="1"/>
    <col min="6" max="6" width="16.625" style="3" hidden="1" customWidth="1" outlineLevel="1"/>
    <col min="7" max="7" width="10" style="3" hidden="1" customWidth="1" outlineLevel="1"/>
    <col min="8" max="8" width="15.75" style="3" hidden="1" customWidth="1" outlineLevel="1"/>
    <col min="9" max="9" width="13.75" style="3" hidden="1" customWidth="1" outlineLevel="1"/>
    <col min="10" max="10" width="17.625" style="3" customWidth="1" collapsed="1"/>
    <col min="11" max="11" width="17.625" style="3" bestFit="1" customWidth="1"/>
    <col min="12" max="17" width="14.625" style="3" customWidth="1"/>
    <col min="18" max="18" width="19.25" style="2" customWidth="1"/>
    <col min="19" max="93" width="14.625" style="2" customWidth="1"/>
    <col min="94" max="16384" width="18.625" style="2" hidden="1"/>
  </cols>
  <sheetData>
    <row r="1" spans="2:37" ht="14.25" customHeight="1">
      <c r="K1" s="229" t="s">
        <v>41</v>
      </c>
      <c r="L1" s="229"/>
      <c r="M1" s="229"/>
      <c r="N1" s="229"/>
      <c r="O1" s="229"/>
      <c r="P1" s="229"/>
      <c r="Q1" s="83"/>
      <c r="R1" s="56"/>
    </row>
    <row r="2" spans="2:37" ht="58.5" customHeight="1">
      <c r="E2" s="2"/>
      <c r="F2" s="2"/>
      <c r="G2" s="2"/>
      <c r="H2" s="2"/>
      <c r="I2" s="2"/>
      <c r="K2" s="229"/>
      <c r="L2" s="229"/>
      <c r="M2" s="229"/>
      <c r="N2" s="229"/>
      <c r="O2" s="229"/>
      <c r="P2" s="229"/>
      <c r="Q2" s="83"/>
      <c r="R2" s="56"/>
      <c r="S2" s="230" t="s">
        <v>186</v>
      </c>
      <c r="T2" s="230"/>
      <c r="U2" s="230"/>
      <c r="V2" s="230"/>
      <c r="W2" s="230"/>
      <c r="X2" s="230"/>
      <c r="Y2" s="230"/>
      <c r="Z2" s="230"/>
      <c r="AA2" s="230"/>
      <c r="AB2" s="230"/>
      <c r="AC2" s="230"/>
      <c r="AD2" s="143"/>
    </row>
    <row r="3" spans="2:37" s="70" customFormat="1" ht="23.25" customHeight="1">
      <c r="K3" s="231" t="s">
        <v>49</v>
      </c>
      <c r="L3" s="231"/>
      <c r="M3" s="231"/>
      <c r="N3" s="231"/>
      <c r="O3" s="231"/>
      <c r="P3" s="231"/>
      <c r="Q3" s="82"/>
      <c r="R3" s="71"/>
      <c r="S3" s="121" t="s">
        <v>54</v>
      </c>
      <c r="T3" s="121"/>
      <c r="U3" s="121"/>
      <c r="V3" s="121"/>
      <c r="W3" s="121"/>
      <c r="X3" s="121"/>
      <c r="Y3" s="121"/>
      <c r="Z3" s="121"/>
      <c r="AA3" s="121"/>
      <c r="AB3" s="121"/>
      <c r="AC3" s="121"/>
      <c r="AD3" s="150"/>
    </row>
    <row r="4" spans="2:37" ht="27" customHeight="1">
      <c r="B4" s="84" t="s">
        <v>35</v>
      </c>
      <c r="C4" s="84"/>
      <c r="D4" s="84"/>
      <c r="E4" s="84"/>
      <c r="F4" s="84"/>
      <c r="G4" s="84"/>
      <c r="H4" s="84"/>
      <c r="I4" s="2"/>
      <c r="J4" s="79" t="s">
        <v>42</v>
      </c>
      <c r="K4" s="1"/>
      <c r="L4" s="58"/>
      <c r="M4" s="57"/>
      <c r="N4" s="57"/>
      <c r="O4" s="57"/>
      <c r="P4" s="57"/>
      <c r="Q4" s="57"/>
      <c r="R4" s="56"/>
      <c r="S4" s="166" t="s">
        <v>74</v>
      </c>
      <c r="T4" s="166"/>
      <c r="U4" s="166"/>
      <c r="V4" s="144"/>
      <c r="W4" s="165" t="s">
        <v>192</v>
      </c>
      <c r="X4" s="166"/>
      <c r="Y4" s="166"/>
      <c r="Z4" s="166"/>
      <c r="AA4" s="166"/>
      <c r="AB4" s="145"/>
      <c r="AC4" s="145"/>
      <c r="AD4" s="121"/>
    </row>
    <row r="5" spans="2:37" ht="27.95" customHeight="1">
      <c r="B5" s="84"/>
      <c r="C5" s="84"/>
      <c r="D5" s="84"/>
      <c r="E5" s="84"/>
      <c r="F5" s="84"/>
      <c r="G5" s="84"/>
      <c r="H5" s="84"/>
      <c r="I5" s="2"/>
      <c r="J5" s="190" t="s">
        <v>44</v>
      </c>
      <c r="K5" s="190"/>
      <c r="L5" s="232"/>
      <c r="M5" s="232"/>
      <c r="N5" s="232"/>
      <c r="O5" s="232"/>
      <c r="P5" s="57"/>
      <c r="Q5" s="57"/>
      <c r="R5" s="56"/>
      <c r="S5" s="169" t="s">
        <v>205</v>
      </c>
      <c r="T5" s="169"/>
      <c r="U5" s="169"/>
      <c r="V5" s="169"/>
      <c r="W5" s="169"/>
      <c r="X5" s="169"/>
      <c r="Y5" s="169"/>
      <c r="Z5" s="169"/>
      <c r="AA5" s="169"/>
      <c r="AB5" s="169"/>
      <c r="AC5" s="169"/>
      <c r="AD5" s="169"/>
    </row>
    <row r="6" spans="2:37" ht="27.95" customHeight="1">
      <c r="B6" s="84"/>
      <c r="C6" s="84"/>
      <c r="D6" s="84"/>
      <c r="E6" s="84"/>
      <c r="F6" s="84"/>
      <c r="G6" s="84"/>
      <c r="H6" s="84"/>
      <c r="I6" s="2"/>
      <c r="J6" s="190" t="s">
        <v>43</v>
      </c>
      <c r="K6" s="190"/>
      <c r="L6" s="189"/>
      <c r="M6" s="189"/>
      <c r="N6" s="189"/>
      <c r="O6" s="189"/>
      <c r="P6" s="57"/>
      <c r="Q6" s="57"/>
      <c r="R6" s="56"/>
      <c r="S6" s="169"/>
      <c r="T6" s="169"/>
      <c r="U6" s="169"/>
      <c r="V6" s="169"/>
      <c r="W6" s="169"/>
      <c r="X6" s="169"/>
      <c r="Y6" s="169"/>
      <c r="Z6" s="169"/>
      <c r="AA6" s="169"/>
      <c r="AB6" s="169"/>
      <c r="AC6" s="169"/>
      <c r="AD6" s="169"/>
    </row>
    <row r="7" spans="2:37" ht="27.95" customHeight="1">
      <c r="B7" s="3"/>
      <c r="C7" s="3"/>
      <c r="D7" s="10" t="s">
        <v>4</v>
      </c>
      <c r="G7" s="7" t="s">
        <v>5</v>
      </c>
      <c r="I7" s="2"/>
      <c r="J7" s="190" t="s">
        <v>53</v>
      </c>
      <c r="K7" s="190"/>
      <c r="L7" s="189"/>
      <c r="M7" s="189"/>
      <c r="N7" s="189"/>
      <c r="O7" s="189"/>
      <c r="P7" s="57"/>
      <c r="Q7" s="57"/>
      <c r="R7" s="56"/>
      <c r="S7" s="170" t="s">
        <v>199</v>
      </c>
      <c r="T7" s="170"/>
      <c r="U7" s="170"/>
      <c r="V7" s="170"/>
      <c r="W7" s="170"/>
      <c r="X7" s="170"/>
      <c r="Y7" s="170"/>
      <c r="Z7" s="170"/>
      <c r="AA7" s="170"/>
      <c r="AB7" s="170"/>
      <c r="AC7" s="170"/>
      <c r="AD7" s="170"/>
    </row>
    <row r="8" spans="2:37" ht="20.25" customHeight="1">
      <c r="B8" s="11"/>
      <c r="C8" s="11"/>
      <c r="D8" s="10" t="s">
        <v>9</v>
      </c>
      <c r="E8" s="11"/>
      <c r="F8" s="11"/>
      <c r="G8" s="7" t="s">
        <v>10</v>
      </c>
      <c r="H8" s="11"/>
      <c r="I8" s="2"/>
      <c r="J8" s="218" t="s">
        <v>52</v>
      </c>
      <c r="K8" s="218"/>
      <c r="L8" s="218"/>
      <c r="M8" s="218"/>
      <c r="N8" s="218"/>
      <c r="O8" s="218"/>
      <c r="P8" s="2"/>
      <c r="Q8" s="2"/>
      <c r="R8" s="56"/>
      <c r="S8" s="170"/>
      <c r="T8" s="170"/>
      <c r="U8" s="170"/>
      <c r="V8" s="170"/>
      <c r="W8" s="170"/>
      <c r="X8" s="170"/>
      <c r="Y8" s="170"/>
      <c r="Z8" s="170"/>
      <c r="AA8" s="170"/>
      <c r="AB8" s="170"/>
      <c r="AC8" s="170"/>
      <c r="AD8" s="170"/>
    </row>
    <row r="9" spans="2:37" ht="16.5" customHeight="1" thickBot="1">
      <c r="I9" s="2"/>
      <c r="J9" s="59" t="s">
        <v>45</v>
      </c>
      <c r="K9" s="60" t="s">
        <v>46</v>
      </c>
      <c r="L9" s="2"/>
      <c r="M9" s="2"/>
      <c r="N9" s="2"/>
      <c r="O9" s="219" t="s">
        <v>160</v>
      </c>
      <c r="P9" s="219"/>
      <c r="Q9" s="57"/>
      <c r="R9" s="139" t="s">
        <v>12</v>
      </c>
      <c r="S9" s="138" t="s">
        <v>56</v>
      </c>
      <c r="T9" s="138"/>
      <c r="U9" s="138"/>
      <c r="V9" s="138"/>
      <c r="W9" s="138"/>
      <c r="X9" s="138"/>
      <c r="Y9" s="138"/>
      <c r="Z9" s="138"/>
      <c r="AA9" s="138"/>
      <c r="AB9" s="138"/>
      <c r="AC9" s="138"/>
      <c r="AD9" s="78"/>
    </row>
    <row r="10" spans="2:37" ht="14.45" customHeight="1">
      <c r="B10" s="111" t="s">
        <v>157</v>
      </c>
      <c r="C10" s="111" t="s">
        <v>158</v>
      </c>
      <c r="D10" s="111" t="s">
        <v>1</v>
      </c>
      <c r="E10" s="111" t="s">
        <v>11</v>
      </c>
      <c r="F10" s="31"/>
      <c r="G10" s="31"/>
      <c r="H10" s="44" t="s">
        <v>36</v>
      </c>
      <c r="I10" s="2"/>
      <c r="J10" s="233" t="s">
        <v>73</v>
      </c>
      <c r="K10" s="233"/>
      <c r="L10" s="233"/>
      <c r="M10" s="5"/>
      <c r="N10" s="5"/>
      <c r="O10" s="220" t="str">
        <f>IF(J26="Lielais","Lielais uzņēmums",IF(J26="Vidējais","Vidējais uzņēmums",IF(J26="Mazais","Mazais uzņēmums",IF(J26="Mikro","Mikro uzņēmums",J26))))</f>
        <v>Jānosaka statuss</v>
      </c>
      <c r="P10" s="221"/>
      <c r="Q10" s="222"/>
      <c r="R10" s="139" t="s">
        <v>15</v>
      </c>
      <c r="S10" s="138" t="s">
        <v>57</v>
      </c>
      <c r="T10" s="138"/>
      <c r="U10" s="138"/>
      <c r="V10" s="138"/>
      <c r="W10" s="138"/>
      <c r="X10" s="138"/>
      <c r="Y10" s="138"/>
      <c r="Z10" s="138"/>
      <c r="AA10" s="138"/>
      <c r="AB10" s="138"/>
      <c r="AC10" s="138"/>
      <c r="AD10" s="146"/>
      <c r="AE10" s="42"/>
      <c r="AF10" s="42"/>
      <c r="AG10" s="42"/>
      <c r="AH10" s="42"/>
      <c r="AI10" s="42"/>
      <c r="AJ10" s="42"/>
      <c r="AK10" s="4"/>
    </row>
    <row r="11" spans="2:37" ht="15">
      <c r="B11" s="159" t="s">
        <v>155</v>
      </c>
      <c r="C11" s="88" t="s">
        <v>12</v>
      </c>
      <c r="D11" s="93" t="s">
        <v>13</v>
      </c>
      <c r="E11" s="90">
        <v>10</v>
      </c>
      <c r="F11" s="31"/>
      <c r="G11" s="31"/>
      <c r="H11" s="30">
        <v>1</v>
      </c>
      <c r="I11" s="2"/>
      <c r="J11" s="2"/>
      <c r="K11" s="2"/>
      <c r="L11" s="2"/>
      <c r="M11" s="6"/>
      <c r="N11" s="6"/>
      <c r="O11" s="223"/>
      <c r="P11" s="224"/>
      <c r="Q11" s="225"/>
      <c r="R11" s="139" t="s">
        <v>19</v>
      </c>
      <c r="S11" s="234" t="s">
        <v>58</v>
      </c>
      <c r="T11" s="234"/>
      <c r="U11" s="234"/>
      <c r="V11" s="234"/>
      <c r="W11" s="234"/>
      <c r="X11" s="234"/>
      <c r="Y11" s="234"/>
      <c r="Z11" s="234"/>
      <c r="AA11" s="234"/>
      <c r="AB11" s="234"/>
      <c r="AC11" s="234"/>
      <c r="AD11" s="146"/>
      <c r="AE11" s="42"/>
      <c r="AF11" s="42"/>
      <c r="AG11" s="42"/>
      <c r="AH11" s="42"/>
      <c r="AI11" s="42"/>
      <c r="AJ11" s="42"/>
      <c r="AK11" s="4"/>
    </row>
    <row r="12" spans="2:37" ht="14.25" customHeight="1" thickBot="1">
      <c r="B12" s="160"/>
      <c r="C12" s="13" t="s">
        <v>15</v>
      </c>
      <c r="D12" s="14" t="s">
        <v>16</v>
      </c>
      <c r="E12" s="15">
        <v>2000000</v>
      </c>
      <c r="F12" s="31"/>
      <c r="G12" s="31"/>
      <c r="H12" s="31">
        <v>2</v>
      </c>
      <c r="I12" s="2"/>
      <c r="J12" s="2"/>
      <c r="K12" s="2"/>
      <c r="L12" s="2"/>
      <c r="M12" s="6"/>
      <c r="N12" s="6"/>
      <c r="O12" s="226"/>
      <c r="P12" s="227"/>
      <c r="Q12" s="228"/>
      <c r="R12" s="140"/>
      <c r="S12" s="235" t="s">
        <v>188</v>
      </c>
      <c r="T12" s="235"/>
      <c r="U12" s="235"/>
      <c r="V12" s="235"/>
      <c r="W12" s="235"/>
      <c r="X12" s="235"/>
      <c r="Y12" s="235"/>
      <c r="Z12" s="235"/>
      <c r="AA12" s="235"/>
      <c r="AB12" s="235"/>
      <c r="AC12" s="235"/>
      <c r="AD12" s="146"/>
      <c r="AE12" s="42"/>
      <c r="AF12" s="42"/>
      <c r="AG12" s="42"/>
      <c r="AH12" s="42"/>
      <c r="AI12" s="42"/>
      <c r="AJ12" s="42"/>
      <c r="AK12" s="4"/>
    </row>
    <row r="13" spans="2:37" ht="15.75" customHeight="1">
      <c r="B13" s="160"/>
      <c r="C13" s="13" t="s">
        <v>17</v>
      </c>
      <c r="D13" s="14" t="s">
        <v>16</v>
      </c>
      <c r="E13" s="15">
        <v>2000000</v>
      </c>
      <c r="F13" s="31"/>
      <c r="G13" s="31"/>
      <c r="H13" s="43">
        <v>3</v>
      </c>
      <c r="I13" s="2"/>
      <c r="J13" s="2"/>
      <c r="K13" s="2"/>
      <c r="L13" s="2"/>
      <c r="R13" s="168" t="s">
        <v>50</v>
      </c>
      <c r="S13" s="167" t="s">
        <v>189</v>
      </c>
      <c r="T13" s="167"/>
      <c r="U13" s="167"/>
      <c r="V13" s="167"/>
      <c r="W13" s="167"/>
      <c r="X13" s="167"/>
      <c r="Y13" s="167"/>
      <c r="Z13" s="167"/>
      <c r="AA13" s="167"/>
      <c r="AB13" s="167"/>
      <c r="AC13" s="167"/>
      <c r="AD13" s="121"/>
      <c r="AE13" s="42"/>
      <c r="AF13" s="42"/>
      <c r="AG13" s="42"/>
      <c r="AH13" s="42"/>
      <c r="AI13" s="42"/>
      <c r="AJ13" s="42"/>
      <c r="AK13" s="4"/>
    </row>
    <row r="14" spans="2:37" ht="16.5" customHeight="1">
      <c r="B14" s="161"/>
      <c r="C14" s="12"/>
      <c r="D14" s="94"/>
      <c r="E14" s="95"/>
      <c r="F14" s="31"/>
      <c r="G14" s="31"/>
      <c r="H14" s="53" t="s">
        <v>2</v>
      </c>
      <c r="I14" s="2"/>
      <c r="J14" s="179" t="s">
        <v>72</v>
      </c>
      <c r="K14" s="179"/>
      <c r="L14" s="179"/>
      <c r="M14" s="80"/>
      <c r="N14" s="51"/>
      <c r="O14" s="51"/>
      <c r="P14" s="51"/>
      <c r="Q14" s="51"/>
      <c r="R14" s="168"/>
      <c r="S14" s="167"/>
      <c r="T14" s="167"/>
      <c r="U14" s="167"/>
      <c r="V14" s="167"/>
      <c r="W14" s="167"/>
      <c r="X14" s="167"/>
      <c r="Y14" s="167"/>
      <c r="Z14" s="167"/>
      <c r="AA14" s="167"/>
      <c r="AB14" s="167"/>
      <c r="AC14" s="167"/>
      <c r="AD14" s="147"/>
      <c r="AE14" s="42"/>
      <c r="AF14" s="42"/>
      <c r="AG14" s="42"/>
      <c r="AH14" s="42"/>
      <c r="AI14" s="42"/>
      <c r="AJ14" s="42"/>
    </row>
    <row r="15" spans="2:37" ht="13.5" customHeight="1">
      <c r="B15" s="159" t="s">
        <v>154</v>
      </c>
      <c r="C15" s="88" t="s">
        <v>12</v>
      </c>
      <c r="D15" s="89" t="s">
        <v>18</v>
      </c>
      <c r="E15" s="90">
        <v>50</v>
      </c>
      <c r="F15" s="31"/>
      <c r="G15" s="31"/>
      <c r="H15" s="53" t="s">
        <v>3</v>
      </c>
      <c r="I15" s="5"/>
      <c r="J15" s="51"/>
      <c r="K15" s="51"/>
      <c r="L15" s="51"/>
      <c r="M15" s="51"/>
      <c r="N15" s="51"/>
      <c r="O15" s="51"/>
      <c r="P15" s="51"/>
      <c r="Q15" s="51"/>
      <c r="R15" s="141" t="s">
        <v>0</v>
      </c>
      <c r="S15" s="180" t="s">
        <v>55</v>
      </c>
      <c r="T15" s="180"/>
      <c r="U15" s="180"/>
      <c r="V15" s="180"/>
      <c r="W15" s="180"/>
      <c r="X15" s="180"/>
      <c r="Y15" s="180"/>
      <c r="Z15" s="180"/>
      <c r="AA15" s="180"/>
      <c r="AB15" s="180"/>
      <c r="AC15" s="180"/>
      <c r="AD15" s="147"/>
      <c r="AE15" s="42"/>
      <c r="AF15" s="42"/>
      <c r="AG15" s="42"/>
      <c r="AH15" s="42"/>
      <c r="AI15" s="42"/>
      <c r="AJ15" s="42"/>
    </row>
    <row r="16" spans="2:37" ht="13.5" customHeight="1">
      <c r="B16" s="160"/>
      <c r="C16" s="13" t="s">
        <v>15</v>
      </c>
      <c r="D16" s="19" t="s">
        <v>20</v>
      </c>
      <c r="E16" s="15">
        <v>10000000</v>
      </c>
      <c r="F16" s="31"/>
      <c r="G16" s="31"/>
      <c r="H16" s="31"/>
      <c r="I16" s="6"/>
      <c r="J16" s="6"/>
      <c r="K16" s="6"/>
      <c r="L16" s="33"/>
      <c r="M16" s="33"/>
      <c r="N16" s="33"/>
      <c r="O16" s="33"/>
      <c r="P16" s="33"/>
      <c r="Q16" s="33"/>
      <c r="R16" s="142" t="s">
        <v>48</v>
      </c>
      <c r="S16" s="171" t="s">
        <v>62</v>
      </c>
      <c r="T16" s="171"/>
      <c r="U16" s="171"/>
      <c r="V16" s="171"/>
      <c r="W16" s="171"/>
      <c r="X16" s="171"/>
      <c r="Y16" s="171"/>
      <c r="Z16" s="171"/>
      <c r="AA16" s="171"/>
      <c r="AB16" s="171"/>
      <c r="AC16" s="171"/>
      <c r="AD16" s="148"/>
      <c r="AE16" s="42"/>
      <c r="AF16" s="42"/>
      <c r="AG16" s="42"/>
      <c r="AH16" s="42"/>
      <c r="AI16" s="42"/>
      <c r="AJ16" s="42"/>
    </row>
    <row r="17" spans="1:93" ht="15" customHeight="1">
      <c r="B17" s="161"/>
      <c r="C17" s="12" t="s">
        <v>17</v>
      </c>
      <c r="D17" s="91" t="s">
        <v>20</v>
      </c>
      <c r="E17" s="92">
        <v>10000000</v>
      </c>
      <c r="F17" s="31"/>
      <c r="G17" s="31"/>
      <c r="H17" s="31"/>
      <c r="I17" s="6"/>
      <c r="J17" s="179" t="s">
        <v>191</v>
      </c>
      <c r="K17" s="179"/>
      <c r="L17" s="179"/>
      <c r="M17" s="76"/>
      <c r="N17" s="28"/>
      <c r="O17" s="28"/>
      <c r="P17" s="28"/>
      <c r="Q17" s="28"/>
      <c r="R17" s="142" t="s">
        <v>14</v>
      </c>
      <c r="S17" s="171" t="s">
        <v>190</v>
      </c>
      <c r="T17" s="171"/>
      <c r="U17" s="171"/>
      <c r="V17" s="171"/>
      <c r="W17" s="171"/>
      <c r="X17" s="171"/>
      <c r="Y17" s="171"/>
      <c r="Z17" s="171"/>
      <c r="AA17" s="171"/>
      <c r="AB17" s="171"/>
      <c r="AC17" s="171"/>
      <c r="AD17" s="149"/>
      <c r="AE17" s="50"/>
      <c r="AF17" s="50"/>
      <c r="AG17" s="50"/>
      <c r="AH17" s="50"/>
      <c r="AI17" s="50"/>
      <c r="AJ17" s="50"/>
      <c r="AK17" s="50"/>
      <c r="AL17" s="50"/>
      <c r="AM17" s="50"/>
    </row>
    <row r="18" spans="1:93" ht="47.25" customHeight="1">
      <c r="B18" s="162" t="s">
        <v>153</v>
      </c>
      <c r="C18" s="88" t="s">
        <v>12</v>
      </c>
      <c r="D18" s="89" t="s">
        <v>22</v>
      </c>
      <c r="E18" s="90">
        <v>250</v>
      </c>
      <c r="F18" s="31"/>
      <c r="G18" s="31"/>
      <c r="H18" s="31"/>
      <c r="I18" s="8"/>
      <c r="M18" s="8"/>
      <c r="N18" s="8"/>
      <c r="O18" s="135"/>
      <c r="P18" s="8"/>
      <c r="Q18" s="8"/>
      <c r="R18" s="142" t="s">
        <v>51</v>
      </c>
      <c r="S18" s="171" t="s">
        <v>193</v>
      </c>
      <c r="T18" s="171"/>
      <c r="U18" s="171"/>
      <c r="V18" s="171"/>
      <c r="W18" s="171"/>
      <c r="X18" s="171"/>
      <c r="Y18" s="171"/>
      <c r="Z18" s="171"/>
      <c r="AA18" s="171"/>
      <c r="AB18" s="171"/>
      <c r="AC18" s="171"/>
      <c r="AD18" s="149"/>
      <c r="AE18" s="50"/>
      <c r="AF18" s="50"/>
      <c r="AG18" s="50"/>
      <c r="AH18" s="50"/>
      <c r="AI18" s="50"/>
      <c r="AJ18" s="50"/>
      <c r="AK18" s="50"/>
      <c r="AL18" s="50"/>
      <c r="AM18" s="50"/>
    </row>
    <row r="19" spans="1:93" ht="22.5" customHeight="1">
      <c r="B19" s="163"/>
      <c r="C19" s="13" t="s">
        <v>15</v>
      </c>
      <c r="D19" s="19" t="s">
        <v>23</v>
      </c>
      <c r="E19" s="15">
        <v>50000000</v>
      </c>
      <c r="F19" s="31"/>
      <c r="G19" s="31"/>
      <c r="H19" s="31"/>
      <c r="I19" s="8"/>
      <c r="J19" s="8"/>
      <c r="K19" s="8"/>
      <c r="L19" s="8"/>
      <c r="M19" s="8"/>
      <c r="N19" s="8"/>
      <c r="O19" s="8"/>
      <c r="P19" s="8"/>
      <c r="Q19" s="8"/>
      <c r="R19" s="142" t="s">
        <v>47</v>
      </c>
      <c r="S19" s="171" t="s">
        <v>59</v>
      </c>
      <c r="T19" s="171"/>
      <c r="U19" s="171"/>
      <c r="V19" s="171"/>
      <c r="W19" s="171"/>
      <c r="X19" s="171"/>
      <c r="Y19" s="171"/>
      <c r="Z19" s="171"/>
      <c r="AA19" s="171"/>
      <c r="AB19" s="171"/>
      <c r="AC19" s="171"/>
      <c r="AD19" s="149"/>
      <c r="AE19" s="50"/>
      <c r="AF19" s="50"/>
      <c r="AG19" s="50"/>
      <c r="AH19" s="50"/>
      <c r="AI19" s="50"/>
      <c r="AJ19" s="50"/>
      <c r="AK19" s="50"/>
      <c r="AL19" s="50"/>
      <c r="AM19" s="50"/>
    </row>
    <row r="20" spans="1:93" ht="14.25" customHeight="1">
      <c r="B20" s="164"/>
      <c r="C20" s="13" t="s">
        <v>17</v>
      </c>
      <c r="D20" s="19" t="s">
        <v>24</v>
      </c>
      <c r="E20" s="15">
        <v>43000000</v>
      </c>
      <c r="F20" s="31"/>
      <c r="G20" s="31"/>
      <c r="H20" s="31"/>
      <c r="J20" s="172" t="s">
        <v>6</v>
      </c>
      <c r="K20" s="173" t="s">
        <v>7</v>
      </c>
      <c r="L20" s="172" t="s">
        <v>8</v>
      </c>
      <c r="M20" s="172"/>
      <c r="N20" s="172"/>
      <c r="O20" s="217">
        <f>L5</f>
        <v>0</v>
      </c>
      <c r="P20" s="217"/>
      <c r="Q20" s="217"/>
      <c r="R20" s="66"/>
      <c r="S20" s="176" t="s">
        <v>79</v>
      </c>
      <c r="T20" s="177"/>
      <c r="U20" s="178"/>
      <c r="V20" s="176" t="s">
        <v>80</v>
      </c>
      <c r="W20" s="177"/>
      <c r="X20" s="178"/>
      <c r="Y20" s="176" t="s">
        <v>81</v>
      </c>
      <c r="Z20" s="177"/>
      <c r="AA20" s="178"/>
      <c r="AB20" s="176" t="s">
        <v>82</v>
      </c>
      <c r="AC20" s="177"/>
      <c r="AD20" s="178"/>
      <c r="AE20" s="176" t="s">
        <v>83</v>
      </c>
      <c r="AF20" s="177"/>
      <c r="AG20" s="178"/>
      <c r="AH20" s="176" t="s">
        <v>84</v>
      </c>
      <c r="AI20" s="177"/>
      <c r="AJ20" s="178"/>
      <c r="AK20" s="176" t="s">
        <v>85</v>
      </c>
      <c r="AL20" s="177"/>
      <c r="AM20" s="178"/>
      <c r="AN20" s="176" t="s">
        <v>86</v>
      </c>
      <c r="AO20" s="177"/>
      <c r="AP20" s="178"/>
      <c r="AQ20" s="176" t="s">
        <v>87</v>
      </c>
      <c r="AR20" s="177"/>
      <c r="AS20" s="178"/>
      <c r="AT20" s="176" t="s">
        <v>88</v>
      </c>
      <c r="AU20" s="177"/>
      <c r="AV20" s="178"/>
      <c r="AW20" s="176" t="s">
        <v>89</v>
      </c>
      <c r="AX20" s="177"/>
      <c r="AY20" s="178"/>
      <c r="AZ20" s="176" t="s">
        <v>90</v>
      </c>
      <c r="BA20" s="177"/>
      <c r="BB20" s="178"/>
      <c r="BC20" s="176" t="s">
        <v>91</v>
      </c>
      <c r="BD20" s="177"/>
      <c r="BE20" s="178"/>
      <c r="BF20" s="176" t="s">
        <v>92</v>
      </c>
      <c r="BG20" s="177"/>
      <c r="BH20" s="178"/>
      <c r="BI20" s="176" t="s">
        <v>93</v>
      </c>
      <c r="BJ20" s="177"/>
      <c r="BK20" s="178"/>
      <c r="BL20" s="176" t="s">
        <v>94</v>
      </c>
      <c r="BM20" s="177"/>
      <c r="BN20" s="178"/>
      <c r="BO20" s="176" t="s">
        <v>95</v>
      </c>
      <c r="BP20" s="177"/>
      <c r="BQ20" s="178"/>
      <c r="BR20" s="176" t="s">
        <v>96</v>
      </c>
      <c r="BS20" s="177"/>
      <c r="BT20" s="178"/>
      <c r="BU20" s="176" t="s">
        <v>97</v>
      </c>
      <c r="BV20" s="177"/>
      <c r="BW20" s="178"/>
      <c r="BX20" s="176" t="s">
        <v>98</v>
      </c>
      <c r="BY20" s="177"/>
      <c r="BZ20" s="178"/>
      <c r="CA20" s="176" t="s">
        <v>99</v>
      </c>
      <c r="CB20" s="177"/>
      <c r="CC20" s="178"/>
      <c r="CD20" s="176" t="s">
        <v>100</v>
      </c>
      <c r="CE20" s="177"/>
      <c r="CF20" s="178"/>
      <c r="CG20" s="176" t="s">
        <v>101</v>
      </c>
      <c r="CH20" s="177"/>
      <c r="CI20" s="178"/>
      <c r="CJ20" s="176" t="s">
        <v>102</v>
      </c>
      <c r="CK20" s="177"/>
      <c r="CL20" s="178"/>
      <c r="CM20" s="176" t="s">
        <v>103</v>
      </c>
      <c r="CN20" s="177"/>
      <c r="CO20" s="178"/>
    </row>
    <row r="21" spans="1:93" ht="14.45" customHeight="1">
      <c r="B21" s="159" t="s">
        <v>152</v>
      </c>
      <c r="C21" s="88" t="s">
        <v>12</v>
      </c>
      <c r="D21" s="89" t="s">
        <v>25</v>
      </c>
      <c r="E21" s="90">
        <v>250</v>
      </c>
      <c r="F21" s="31"/>
      <c r="G21" s="31"/>
      <c r="H21" s="31"/>
      <c r="J21" s="172"/>
      <c r="K21" s="174"/>
      <c r="L21" s="172"/>
      <c r="M21" s="172"/>
      <c r="N21" s="172"/>
      <c r="O21" s="217"/>
      <c r="P21" s="217"/>
      <c r="Q21" s="217"/>
      <c r="R21" s="68" t="s">
        <v>50</v>
      </c>
      <c r="S21" s="188"/>
      <c r="T21" s="183"/>
      <c r="U21" s="184"/>
      <c r="V21" s="183"/>
      <c r="W21" s="183"/>
      <c r="X21" s="184"/>
      <c r="Y21" s="183"/>
      <c r="Z21" s="183"/>
      <c r="AA21" s="184"/>
      <c r="AB21" s="183"/>
      <c r="AC21" s="183"/>
      <c r="AD21" s="184"/>
      <c r="AE21" s="183"/>
      <c r="AF21" s="183"/>
      <c r="AG21" s="184"/>
      <c r="AH21" s="183"/>
      <c r="AI21" s="183"/>
      <c r="AJ21" s="184"/>
      <c r="AK21" s="183"/>
      <c r="AL21" s="183"/>
      <c r="AM21" s="184"/>
      <c r="AN21" s="188"/>
      <c r="AO21" s="183"/>
      <c r="AP21" s="184"/>
      <c r="AQ21" s="188"/>
      <c r="AR21" s="183"/>
      <c r="AS21" s="184"/>
      <c r="AT21" s="188"/>
      <c r="AU21" s="183"/>
      <c r="AV21" s="184"/>
      <c r="AW21" s="188"/>
      <c r="AX21" s="183"/>
      <c r="AY21" s="184"/>
      <c r="AZ21" s="188"/>
      <c r="BA21" s="183"/>
      <c r="BB21" s="184"/>
      <c r="BC21" s="188"/>
      <c r="BD21" s="183"/>
      <c r="BE21" s="184"/>
      <c r="BF21" s="188"/>
      <c r="BG21" s="183"/>
      <c r="BH21" s="184"/>
      <c r="BI21" s="188"/>
      <c r="BJ21" s="183"/>
      <c r="BK21" s="184"/>
      <c r="BL21" s="188"/>
      <c r="BM21" s="183"/>
      <c r="BN21" s="184"/>
      <c r="BO21" s="188"/>
      <c r="BP21" s="183"/>
      <c r="BQ21" s="184"/>
      <c r="BR21" s="188"/>
      <c r="BS21" s="183"/>
      <c r="BT21" s="184"/>
      <c r="BU21" s="188"/>
      <c r="BV21" s="183"/>
      <c r="BW21" s="184"/>
      <c r="BX21" s="188"/>
      <c r="BY21" s="183"/>
      <c r="BZ21" s="184"/>
      <c r="CA21" s="188"/>
      <c r="CB21" s="183"/>
      <c r="CC21" s="184"/>
      <c r="CD21" s="188"/>
      <c r="CE21" s="183"/>
      <c r="CF21" s="184"/>
      <c r="CG21" s="188"/>
      <c r="CH21" s="183"/>
      <c r="CI21" s="184"/>
      <c r="CJ21" s="188"/>
      <c r="CK21" s="183"/>
      <c r="CL21" s="184"/>
      <c r="CM21" s="188"/>
      <c r="CN21" s="183"/>
      <c r="CO21" s="184"/>
    </row>
    <row r="22" spans="1:93" s="125" customFormat="1" ht="26.25" customHeight="1">
      <c r="B22" s="160"/>
      <c r="C22" s="13" t="s">
        <v>15</v>
      </c>
      <c r="D22" s="19" t="s">
        <v>26</v>
      </c>
      <c r="E22" s="15">
        <v>50000000</v>
      </c>
      <c r="F22" s="129"/>
      <c r="G22" s="129"/>
      <c r="H22" s="129"/>
      <c r="I22" s="130"/>
      <c r="J22" s="172"/>
      <c r="K22" s="174"/>
      <c r="L22" s="172"/>
      <c r="M22" s="172"/>
      <c r="N22" s="172"/>
      <c r="O22" s="217"/>
      <c r="P22" s="217"/>
      <c r="Q22" s="217"/>
      <c r="R22" s="117" t="s">
        <v>0</v>
      </c>
      <c r="S22" s="185"/>
      <c r="T22" s="186"/>
      <c r="U22" s="187"/>
      <c r="V22" s="185"/>
      <c r="W22" s="186"/>
      <c r="X22" s="187"/>
      <c r="Y22" s="185"/>
      <c r="Z22" s="186"/>
      <c r="AA22" s="187"/>
      <c r="AB22" s="185"/>
      <c r="AC22" s="186"/>
      <c r="AD22" s="187"/>
      <c r="AE22" s="185"/>
      <c r="AF22" s="186"/>
      <c r="AG22" s="187"/>
      <c r="AH22" s="185"/>
      <c r="AI22" s="186"/>
      <c r="AJ22" s="187"/>
      <c r="AK22" s="186"/>
      <c r="AL22" s="186"/>
      <c r="AM22" s="187"/>
      <c r="AN22" s="185"/>
      <c r="AO22" s="186"/>
      <c r="AP22" s="187"/>
      <c r="AQ22" s="185"/>
      <c r="AR22" s="186"/>
      <c r="AS22" s="187"/>
      <c r="AT22" s="185"/>
      <c r="AU22" s="186"/>
      <c r="AV22" s="187"/>
      <c r="AW22" s="185"/>
      <c r="AX22" s="186"/>
      <c r="AY22" s="187"/>
      <c r="AZ22" s="185"/>
      <c r="BA22" s="186"/>
      <c r="BB22" s="187"/>
      <c r="BC22" s="185"/>
      <c r="BD22" s="186"/>
      <c r="BE22" s="187"/>
      <c r="BF22" s="185"/>
      <c r="BG22" s="186"/>
      <c r="BH22" s="187"/>
      <c r="BI22" s="185"/>
      <c r="BJ22" s="186"/>
      <c r="BK22" s="187"/>
      <c r="BL22" s="185"/>
      <c r="BM22" s="186"/>
      <c r="BN22" s="187"/>
      <c r="BO22" s="185"/>
      <c r="BP22" s="186"/>
      <c r="BQ22" s="187"/>
      <c r="BR22" s="185"/>
      <c r="BS22" s="186"/>
      <c r="BT22" s="187"/>
      <c r="BU22" s="185"/>
      <c r="BV22" s="186"/>
      <c r="BW22" s="187"/>
      <c r="BX22" s="185"/>
      <c r="BY22" s="186"/>
      <c r="BZ22" s="187"/>
      <c r="CA22" s="185"/>
      <c r="CB22" s="186"/>
      <c r="CC22" s="187"/>
      <c r="CD22" s="185"/>
      <c r="CE22" s="186"/>
      <c r="CF22" s="187"/>
      <c r="CG22" s="185"/>
      <c r="CH22" s="186"/>
      <c r="CI22" s="187"/>
      <c r="CJ22" s="185"/>
      <c r="CK22" s="186"/>
      <c r="CL22" s="187"/>
      <c r="CM22" s="185"/>
      <c r="CN22" s="186"/>
      <c r="CO22" s="187"/>
    </row>
    <row r="23" spans="1:93" ht="14.45" customHeight="1">
      <c r="B23" s="161"/>
      <c r="C23" s="126" t="s">
        <v>17</v>
      </c>
      <c r="D23" s="127" t="s">
        <v>27</v>
      </c>
      <c r="E23" s="128">
        <v>43000000</v>
      </c>
      <c r="F23" s="2"/>
      <c r="G23" s="25"/>
      <c r="H23" s="31"/>
      <c r="J23" s="172"/>
      <c r="K23" s="174"/>
      <c r="L23" s="172"/>
      <c r="M23" s="172"/>
      <c r="N23" s="172"/>
      <c r="O23" s="217"/>
      <c r="P23" s="217"/>
      <c r="Q23" s="217"/>
      <c r="R23" s="68" t="s">
        <v>48</v>
      </c>
      <c r="S23" s="188"/>
      <c r="T23" s="183"/>
      <c r="U23" s="184"/>
      <c r="V23" s="188"/>
      <c r="W23" s="183"/>
      <c r="X23" s="184"/>
      <c r="Y23" s="188"/>
      <c r="Z23" s="183"/>
      <c r="AA23" s="184"/>
      <c r="AB23" s="188"/>
      <c r="AC23" s="183"/>
      <c r="AD23" s="184"/>
      <c r="AE23" s="188"/>
      <c r="AF23" s="183"/>
      <c r="AG23" s="184"/>
      <c r="AH23" s="188"/>
      <c r="AI23" s="183"/>
      <c r="AJ23" s="184"/>
      <c r="AK23" s="188"/>
      <c r="AL23" s="183"/>
      <c r="AM23" s="184"/>
      <c r="AN23" s="188"/>
      <c r="AO23" s="183"/>
      <c r="AP23" s="184"/>
      <c r="AQ23" s="188"/>
      <c r="AR23" s="183"/>
      <c r="AS23" s="184"/>
      <c r="AT23" s="188"/>
      <c r="AU23" s="183"/>
      <c r="AV23" s="184"/>
      <c r="AW23" s="188"/>
      <c r="AX23" s="183"/>
      <c r="AY23" s="184"/>
      <c r="AZ23" s="188"/>
      <c r="BA23" s="183"/>
      <c r="BB23" s="184"/>
      <c r="BC23" s="188"/>
      <c r="BD23" s="183"/>
      <c r="BE23" s="184"/>
      <c r="BF23" s="188"/>
      <c r="BG23" s="184"/>
      <c r="BH23" s="81"/>
      <c r="BI23" s="188"/>
      <c r="BJ23" s="183"/>
      <c r="BK23" s="184"/>
      <c r="BL23" s="188"/>
      <c r="BM23" s="183"/>
      <c r="BN23" s="184"/>
      <c r="BO23" s="188"/>
      <c r="BP23" s="183"/>
      <c r="BQ23" s="184"/>
      <c r="BR23" s="188"/>
      <c r="BS23" s="183"/>
      <c r="BT23" s="184"/>
      <c r="BU23" s="188"/>
      <c r="BV23" s="183"/>
      <c r="BW23" s="184"/>
      <c r="BX23" s="188"/>
      <c r="BY23" s="183"/>
      <c r="BZ23" s="184"/>
      <c r="CA23" s="188"/>
      <c r="CB23" s="183"/>
      <c r="CC23" s="184"/>
      <c r="CD23" s="188"/>
      <c r="CE23" s="183"/>
      <c r="CF23" s="184"/>
      <c r="CG23" s="188"/>
      <c r="CH23" s="183"/>
      <c r="CI23" s="184"/>
      <c r="CJ23" s="188"/>
      <c r="CK23" s="183"/>
      <c r="CL23" s="184"/>
      <c r="CM23" s="188"/>
      <c r="CN23" s="183"/>
      <c r="CO23" s="184"/>
    </row>
    <row r="24" spans="1:93" s="36" customFormat="1" ht="14.45" customHeight="1">
      <c r="A24" s="2"/>
      <c r="B24" s="2"/>
      <c r="C24" s="2"/>
      <c r="D24" s="2"/>
      <c r="E24" s="2"/>
      <c r="F24" s="2"/>
      <c r="G24" s="2"/>
      <c r="H24" s="31"/>
      <c r="I24" s="3"/>
      <c r="J24" s="172"/>
      <c r="K24" s="174"/>
      <c r="L24" s="181">
        <f>O24</f>
        <v>2025</v>
      </c>
      <c r="M24" s="181">
        <f>P24</f>
        <v>2024</v>
      </c>
      <c r="N24" s="181">
        <f>Q24</f>
        <v>2023</v>
      </c>
      <c r="O24" s="136">
        <v>2025</v>
      </c>
      <c r="P24" s="137">
        <f>O24-1</f>
        <v>2024</v>
      </c>
      <c r="Q24" s="137">
        <f>O24-2</f>
        <v>2023</v>
      </c>
      <c r="R24" s="68" t="s">
        <v>14</v>
      </c>
      <c r="S24" s="122">
        <f>O24</f>
        <v>2025</v>
      </c>
      <c r="T24" s="123">
        <f>P24</f>
        <v>2024</v>
      </c>
      <c r="U24" s="123">
        <f>Q24</f>
        <v>2023</v>
      </c>
      <c r="V24" s="122">
        <f>O24</f>
        <v>2025</v>
      </c>
      <c r="W24" s="123">
        <f>P24</f>
        <v>2024</v>
      </c>
      <c r="X24" s="123">
        <f>Q24</f>
        <v>2023</v>
      </c>
      <c r="Y24" s="123">
        <f>O24</f>
        <v>2025</v>
      </c>
      <c r="Z24" s="123">
        <f>P24</f>
        <v>2024</v>
      </c>
      <c r="AA24" s="123">
        <f>Q24</f>
        <v>2023</v>
      </c>
      <c r="AB24" s="123">
        <f>O24</f>
        <v>2025</v>
      </c>
      <c r="AC24" s="123">
        <f>P24</f>
        <v>2024</v>
      </c>
      <c r="AD24" s="123">
        <f>Q24</f>
        <v>2023</v>
      </c>
      <c r="AE24" s="123">
        <f>O24</f>
        <v>2025</v>
      </c>
      <c r="AF24" s="123">
        <f>P24</f>
        <v>2024</v>
      </c>
      <c r="AG24" s="123">
        <f>Q24</f>
        <v>2023</v>
      </c>
      <c r="AH24" s="123">
        <f>O24</f>
        <v>2025</v>
      </c>
      <c r="AI24" s="123">
        <f>P24</f>
        <v>2024</v>
      </c>
      <c r="AJ24" s="123">
        <f>Q24</f>
        <v>2023</v>
      </c>
      <c r="AK24" s="123">
        <f>O24</f>
        <v>2025</v>
      </c>
      <c r="AL24" s="123">
        <f>P24</f>
        <v>2024</v>
      </c>
      <c r="AM24" s="123">
        <f>Q24</f>
        <v>2023</v>
      </c>
      <c r="AN24" s="123">
        <f>O24</f>
        <v>2025</v>
      </c>
      <c r="AO24" s="123">
        <f>P24</f>
        <v>2024</v>
      </c>
      <c r="AP24" s="123">
        <f>Q24</f>
        <v>2023</v>
      </c>
      <c r="AQ24" s="123">
        <f>O24</f>
        <v>2025</v>
      </c>
      <c r="AR24" s="123">
        <f>P24</f>
        <v>2024</v>
      </c>
      <c r="AS24" s="123">
        <f>Q24</f>
        <v>2023</v>
      </c>
      <c r="AT24" s="123">
        <f>O24</f>
        <v>2025</v>
      </c>
      <c r="AU24" s="123">
        <f>P24</f>
        <v>2024</v>
      </c>
      <c r="AV24" s="123">
        <f>Q24</f>
        <v>2023</v>
      </c>
      <c r="AW24" s="123">
        <f>O24</f>
        <v>2025</v>
      </c>
      <c r="AX24" s="123">
        <f>P24</f>
        <v>2024</v>
      </c>
      <c r="AY24" s="123">
        <f>Q24</f>
        <v>2023</v>
      </c>
      <c r="AZ24" s="123">
        <f>O24</f>
        <v>2025</v>
      </c>
      <c r="BA24" s="123">
        <f>P24</f>
        <v>2024</v>
      </c>
      <c r="BB24" s="123">
        <f>Q24</f>
        <v>2023</v>
      </c>
      <c r="BC24" s="123">
        <f>O24</f>
        <v>2025</v>
      </c>
      <c r="BD24" s="123">
        <f>P24</f>
        <v>2024</v>
      </c>
      <c r="BE24" s="123">
        <f>Q24</f>
        <v>2023</v>
      </c>
      <c r="BF24" s="123">
        <f>$L$24</f>
        <v>2025</v>
      </c>
      <c r="BG24" s="123">
        <f>$M$24</f>
        <v>2024</v>
      </c>
      <c r="BH24" s="123">
        <f>N24</f>
        <v>2023</v>
      </c>
      <c r="BI24" s="123">
        <f>$L$24</f>
        <v>2025</v>
      </c>
      <c r="BJ24" s="123">
        <f>$M$24</f>
        <v>2024</v>
      </c>
      <c r="BK24" s="123">
        <f>N24</f>
        <v>2023</v>
      </c>
      <c r="BL24" s="123">
        <f>$L$24</f>
        <v>2025</v>
      </c>
      <c r="BM24" s="123">
        <f>$M$24</f>
        <v>2024</v>
      </c>
      <c r="BN24" s="123">
        <f>N24</f>
        <v>2023</v>
      </c>
      <c r="BO24" s="123">
        <f>$L$24</f>
        <v>2025</v>
      </c>
      <c r="BP24" s="123">
        <f>$M$24</f>
        <v>2024</v>
      </c>
      <c r="BQ24" s="123">
        <f>N24</f>
        <v>2023</v>
      </c>
      <c r="BR24" s="123">
        <f t="shared" ref="BR24" si="0">$L$24</f>
        <v>2025</v>
      </c>
      <c r="BS24" s="123">
        <f t="shared" ref="BS24" si="1">$M$24</f>
        <v>2024</v>
      </c>
      <c r="BT24" s="123">
        <f>N24</f>
        <v>2023</v>
      </c>
      <c r="BU24" s="123">
        <f t="shared" ref="BU24" si="2">$L$24</f>
        <v>2025</v>
      </c>
      <c r="BV24" s="123">
        <f t="shared" ref="BV24" si="3">$M$24</f>
        <v>2024</v>
      </c>
      <c r="BW24" s="123">
        <f>N24</f>
        <v>2023</v>
      </c>
      <c r="BX24" s="123">
        <f t="shared" ref="BX24" si="4">$L$24</f>
        <v>2025</v>
      </c>
      <c r="BY24" s="123">
        <f t="shared" ref="BY24" si="5">$M$24</f>
        <v>2024</v>
      </c>
      <c r="BZ24" s="123">
        <f>N24</f>
        <v>2023</v>
      </c>
      <c r="CA24" s="123">
        <f t="shared" ref="CA24" si="6">$L$24</f>
        <v>2025</v>
      </c>
      <c r="CB24" s="123">
        <f t="shared" ref="CB24" si="7">$M$24</f>
        <v>2024</v>
      </c>
      <c r="CC24" s="123">
        <f>N24</f>
        <v>2023</v>
      </c>
      <c r="CD24" s="123">
        <f t="shared" ref="CD24" si="8">$L$24</f>
        <v>2025</v>
      </c>
      <c r="CE24" s="123">
        <f t="shared" ref="CE24" si="9">$M$24</f>
        <v>2024</v>
      </c>
      <c r="CF24" s="123">
        <f>N24</f>
        <v>2023</v>
      </c>
      <c r="CG24" s="123">
        <f t="shared" ref="CG24" si="10">$L$24</f>
        <v>2025</v>
      </c>
      <c r="CH24" s="123">
        <f t="shared" ref="CH24" si="11">$M$24</f>
        <v>2024</v>
      </c>
      <c r="CI24" s="123">
        <f>N24</f>
        <v>2023</v>
      </c>
      <c r="CJ24" s="123">
        <f t="shared" ref="CJ24" si="12">$L$24</f>
        <v>2025</v>
      </c>
      <c r="CK24" s="123">
        <f t="shared" ref="CK24" si="13">$M$24</f>
        <v>2024</v>
      </c>
      <c r="CL24" s="123">
        <f>N24</f>
        <v>2023</v>
      </c>
      <c r="CM24" s="123">
        <f t="shared" ref="CM24" si="14">$L$24</f>
        <v>2025</v>
      </c>
      <c r="CN24" s="123">
        <f t="shared" ref="CN24" si="15">$M$24</f>
        <v>2024</v>
      </c>
      <c r="CO24" s="123">
        <f>N24</f>
        <v>2023</v>
      </c>
    </row>
    <row r="25" spans="1:93" ht="14.45" customHeight="1">
      <c r="B25" s="151">
        <f>L24</f>
        <v>2025</v>
      </c>
      <c r="C25" s="29" t="s">
        <v>28</v>
      </c>
      <c r="D25" s="38">
        <f>M24</f>
        <v>2024</v>
      </c>
      <c r="E25" s="29" t="s">
        <v>28</v>
      </c>
      <c r="F25" s="151">
        <f>N24</f>
        <v>2023</v>
      </c>
      <c r="G25" s="9" t="s">
        <v>28</v>
      </c>
      <c r="H25" s="32"/>
      <c r="J25" s="172"/>
      <c r="K25" s="175"/>
      <c r="L25" s="182"/>
      <c r="M25" s="182"/>
      <c r="N25" s="182"/>
      <c r="O25" s="34">
        <v>1</v>
      </c>
      <c r="P25" s="34">
        <v>1</v>
      </c>
      <c r="Q25" s="86">
        <v>1</v>
      </c>
      <c r="R25" s="68" t="s">
        <v>51</v>
      </c>
      <c r="S25" s="45">
        <f>IF(S21="Saistītais",100%,IF(S21="Partneris",49.99%,0))</f>
        <v>0</v>
      </c>
      <c r="T25" s="45">
        <f>IF(S21="Saistītais",100%,IF(S21="Partneris",49.99%,0))</f>
        <v>0</v>
      </c>
      <c r="U25" s="45">
        <f>IF(S21="Saistītais",100%,IF(S21="Partneris",49.99%,0))</f>
        <v>0</v>
      </c>
      <c r="V25" s="45">
        <v>0.25</v>
      </c>
      <c r="W25" s="45">
        <v>0.25</v>
      </c>
      <c r="X25" s="45">
        <v>0.25</v>
      </c>
      <c r="Y25" s="45">
        <f>IF(Y21="Saistītais",100%,IF(Y21="Partneris",49.99%,0))</f>
        <v>0</v>
      </c>
      <c r="Z25" s="45">
        <f>IF(Y21="Saistītais",100%,IF(Y21="Partneris",49.99%,0))</f>
        <v>0</v>
      </c>
      <c r="AA25" s="45">
        <f>IF(Y21="Saistītais",100%,IF(Y21="Partneris",49.99%,0))</f>
        <v>0</v>
      </c>
      <c r="AB25" s="45">
        <f>IF(AB21="Saistītais",100%,IF(AB21="Partneris",49.99%,0))</f>
        <v>0</v>
      </c>
      <c r="AC25" s="45">
        <f>IF(AB21="Saistītais",100%,IF(AB21="Partneris",49.99%,0))</f>
        <v>0</v>
      </c>
      <c r="AD25" s="45">
        <f>IF(AB21="Saistītais",100%,IF(AB21="Partneris",49.99%,0))</f>
        <v>0</v>
      </c>
      <c r="AE25" s="45">
        <f>IF(AE21="Saistītais",100%,IF(AE21="Partneris",49.99%,0))</f>
        <v>0</v>
      </c>
      <c r="AF25" s="45">
        <f>IF(AE21="Saistītais",100%,IF(AE21="Partneris",49.99%,0))</f>
        <v>0</v>
      </c>
      <c r="AG25" s="45">
        <f>IF(AE21="Saistītais",100%,IF(AE21="Partneris",49.99%,0))</f>
        <v>0</v>
      </c>
      <c r="AH25" s="45">
        <f>IF(AH21="Saistītais",100%,IF(AH21="Partneris",49.99%,0))</f>
        <v>0</v>
      </c>
      <c r="AI25" s="45">
        <f>IF(AH21="Saistītais",100%,IF(AH21="Partneris",49.99%,0))</f>
        <v>0</v>
      </c>
      <c r="AJ25" s="45">
        <f>IF(AH21="Saistītais",100%,IF(AH21="Partneris",49.99%,0))</f>
        <v>0</v>
      </c>
      <c r="AK25" s="45">
        <f>IF(AK21="Saistītais",100%,IF(AK21="Partneris",49.99%,0))</f>
        <v>0</v>
      </c>
      <c r="AL25" s="45">
        <f>IF(AK21="Saistītais",100%,IF(AK21="Partneris",49.99%,0))</f>
        <v>0</v>
      </c>
      <c r="AM25" s="45">
        <f>IF(AK21="Saistītais",100%,IF(AK21="Partneris",49.99%,0))</f>
        <v>0</v>
      </c>
      <c r="AN25" s="45">
        <f>IF(AN21="Saistītais",100%,IF(AN21="Partneris",49.99%,0))</f>
        <v>0</v>
      </c>
      <c r="AO25" s="45">
        <f>IF(AN21="Saistītais",100%,IF(AN21="Partneris",49.99%,0))</f>
        <v>0</v>
      </c>
      <c r="AP25" s="45">
        <f>IF(AN21="Saistītais",100%,IF(AN21="Partneris",49.99%,0))</f>
        <v>0</v>
      </c>
      <c r="AQ25" s="45">
        <f>IF(AQ21="Saistītais",100%,IF(AQ21="Partneris",49.99%,0))</f>
        <v>0</v>
      </c>
      <c r="AR25" s="45">
        <f>IF(AQ21="Saistītais",100%,IF(AQ21="Partneris",49.99%,0))</f>
        <v>0</v>
      </c>
      <c r="AS25" s="45">
        <f>IF(AQ21="Saistītais",100%,IF(AQ21="Partneris",49.99%,0))</f>
        <v>0</v>
      </c>
      <c r="AT25" s="45">
        <f>IF(AT21="Saistītais",100%,IF(AT21="Partneris",49.99%,0))</f>
        <v>0</v>
      </c>
      <c r="AU25" s="45">
        <f>IF(AT21="Saistītais",100%,IF(AT21="Partneris",49.99%,0))</f>
        <v>0</v>
      </c>
      <c r="AV25" s="45">
        <f>IF(AT21="Saistītais",100%,IF(AT21="Partneris",49.99%,0))</f>
        <v>0</v>
      </c>
      <c r="AW25" s="45">
        <f>IF(AW21="Saistītais",100%,IF(AW21="Partneris",49.99%,0))</f>
        <v>0</v>
      </c>
      <c r="AX25" s="45">
        <f>IF(AW21="Saistītais",100%,IF(AW21="Partneris",49.99%,0))</f>
        <v>0</v>
      </c>
      <c r="AY25" s="45">
        <f>IF(AW21="Saistītais",100%,IF(AW21="Partneris",49.99%,0))</f>
        <v>0</v>
      </c>
      <c r="AZ25" s="45">
        <f>IF(AZ21="Saistītais",100%,IF(AZ21="Partneris",49.99%,0))</f>
        <v>0</v>
      </c>
      <c r="BA25" s="45">
        <f>IF(AZ21="Saistītais",100%,IF(AZ21="Partneris",49.99%,0))</f>
        <v>0</v>
      </c>
      <c r="BB25" s="45">
        <f>IF(AZ21="Saistītais",100%,IF(AZ21="Partneris",49.99%,0))</f>
        <v>0</v>
      </c>
      <c r="BC25" s="45">
        <f>IF(BC21="Saistītais",100%,IF(BC21="Partneris",49.99%,0))</f>
        <v>0</v>
      </c>
      <c r="BD25" s="45">
        <f>IF(BC21="Saistītais",100%,IF(BC21="Partneris",49.99%,0))</f>
        <v>0</v>
      </c>
      <c r="BE25" s="45">
        <f>IF(BC21="Saistītais",100%,IF(BC21="Partneris",49.99%,0))</f>
        <v>0</v>
      </c>
      <c r="BF25" s="45">
        <f>IF(BF21="Saistītais",100%,IF(BF21="Partneris",49.99%,0))</f>
        <v>0</v>
      </c>
      <c r="BG25" s="45">
        <f>IF(BF21="Saistītais",100%,IF(BF21="Partneris",49.99%,0))</f>
        <v>0</v>
      </c>
      <c r="BH25" s="45">
        <f>IF(BF21="Saistītais",100%,IF(BF21="Partneris",49.99%,0))</f>
        <v>0</v>
      </c>
      <c r="BI25" s="45">
        <f>IF(BI21="Saistītais",100%,IF(BI21="Partneris",49.99%,0))</f>
        <v>0</v>
      </c>
      <c r="BJ25" s="45">
        <f>IF(BI21="Saistītais",100%,IF(BI21="Partneris",49.99%,0))</f>
        <v>0</v>
      </c>
      <c r="BK25" s="45">
        <f>IF(BI21="Saistītais",100%,IF(BI21="Partneris",49.99%,0))</f>
        <v>0</v>
      </c>
      <c r="BL25" s="45">
        <f>IF(BL21="Saistītais",100%,IF(BL21="Partneris",49.99%,0))</f>
        <v>0</v>
      </c>
      <c r="BM25" s="45">
        <f>IF(BL21="Saistītais",100%,IF(BL21="Partneris",49.99%,0))</f>
        <v>0</v>
      </c>
      <c r="BN25" s="45">
        <f>IF(BL21="Saistītais",100%,IF(BL21="Partneris",49.99%,0))</f>
        <v>0</v>
      </c>
      <c r="BO25" s="45">
        <f>IF(BO21="Saistītais",100%,IF(BO21="Partneris",49.99%,0))</f>
        <v>0</v>
      </c>
      <c r="BP25" s="45">
        <f>IF(BO21="Saistītais",100%,IF(BO21="Partneris",49.99%,0))</f>
        <v>0</v>
      </c>
      <c r="BQ25" s="45">
        <f>IF(BO21="Saistītais",100%,IF(BO21="Partneris",49.99%,0))</f>
        <v>0</v>
      </c>
      <c r="BR25" s="45">
        <f>IF(BR21="Saistītais",100%,IF(BR21="Partneris",49.99%,0))</f>
        <v>0</v>
      </c>
      <c r="BS25" s="45">
        <f>IF(BR21="Saistītais",100%,IF(BR21="Partneris",49.99%,0))</f>
        <v>0</v>
      </c>
      <c r="BT25" s="45">
        <f>IF(BR21="Saistītais",100%,IF(BR21="Partneris",49.99%,0))</f>
        <v>0</v>
      </c>
      <c r="BU25" s="45">
        <f>IF(BU21="Saistītais",100%,IF(BU21="Partneris",49.99%,0))</f>
        <v>0</v>
      </c>
      <c r="BV25" s="45">
        <f>IF(BU21="Saistītais",100%,IF(BU21="Partneris",49.99%,0))</f>
        <v>0</v>
      </c>
      <c r="BW25" s="45">
        <f>IF(BU21="Saistītais",100%,IF(BU21="Partneris",49.99%,0))</f>
        <v>0</v>
      </c>
      <c r="BX25" s="45">
        <f>IF(BX21="Saistītais",100%,IF(BX21="Partneris",49.99%,0))</f>
        <v>0</v>
      </c>
      <c r="BY25" s="45">
        <f>IF(BX21="Saistītais",100%,IF(BX21="Partneris",49.99%,0))</f>
        <v>0</v>
      </c>
      <c r="BZ25" s="45">
        <f>IF(BX21="Saistītais",100%,IF(BX21="Partneris",49.99%,0))</f>
        <v>0</v>
      </c>
      <c r="CA25" s="45">
        <f>IF(CA21="Saistītais",100%,IF(CA21="Partneris",49.99%,0))</f>
        <v>0</v>
      </c>
      <c r="CB25" s="45">
        <f>IF(CA21="Saistītais",100%,IF(CA21="Partneris",49.99%,0))</f>
        <v>0</v>
      </c>
      <c r="CC25" s="45">
        <f>IF(CA21="Saistītais",100%,IF(CA21="Partneris",49.99%,0))</f>
        <v>0</v>
      </c>
      <c r="CD25" s="45">
        <f>IF(CD21="Saistītais",100%,IF(CD21="Partneris",49.99%,0))</f>
        <v>0</v>
      </c>
      <c r="CE25" s="45">
        <f>IF(CD21="Saistītais",100%,IF(CD21="Partneris",49.99%,0))</f>
        <v>0</v>
      </c>
      <c r="CF25" s="45">
        <f>IF(CD21="Saistītais",100%,IF(CD21="Partneris",49.99%,0))</f>
        <v>0</v>
      </c>
      <c r="CG25" s="45">
        <f>IF(CG21="Saistītais",100%,IF(CG21="Partneris",49.99%,0))</f>
        <v>0</v>
      </c>
      <c r="CH25" s="45">
        <f>IF(CG21="Saistītais",100%,IF(CG21="Partneris",49.99%,0))</f>
        <v>0</v>
      </c>
      <c r="CI25" s="45">
        <f>IF(CG21="Saistītais",100%,IF(CG21="Partneris",49.99%,0))</f>
        <v>0</v>
      </c>
      <c r="CJ25" s="45">
        <f>IF(CJ21="Saistītais",100%,IF(CJ21="Partneris",49.99%,0))</f>
        <v>0</v>
      </c>
      <c r="CK25" s="45">
        <f>IF(CJ21="Saistītais",100%,IF(CJ21="Partneris",49.99%,0))</f>
        <v>0</v>
      </c>
      <c r="CL25" s="45">
        <f>IF(CJ21="Saistītais",100%,IF(CJ21="Partneris",49.99%,0))</f>
        <v>0</v>
      </c>
      <c r="CM25" s="45">
        <f>IF(CM21="Saistītais",100%,IF(CM21="Partneris",49.99%,0))</f>
        <v>0</v>
      </c>
      <c r="CN25" s="45">
        <f>IF(CM21="Saistītais",100%,IF(CM21="Partneris",49.99%,0))</f>
        <v>0</v>
      </c>
      <c r="CO25" s="45">
        <f>IF(CM21="Saistītais",100%,IF(CM21="Partneris",49.99%,0))</f>
        <v>0</v>
      </c>
    </row>
    <row r="26" spans="1:93">
      <c r="B26" s="152" t="str">
        <f>IF($L$26=0,"",IF(AND($L$26&gt;0,$L$26&lt;$E$11),$D$7,$D$8))</f>
        <v/>
      </c>
      <c r="C26" s="39" t="str">
        <f>IF(AND(B26=$D$7,OR(B27=$D$7,B28=$D$7)),$G$7,$G$8)</f>
        <v>NĒ</v>
      </c>
      <c r="D26" s="156" t="str">
        <f>IF($M$26=0,"",IF(AND(M26&gt;0,M26&lt;E11),$D$7,$D$8))</f>
        <v/>
      </c>
      <c r="E26" s="39" t="str">
        <f>IF(AND(D26=$D$7,OR(D27=$D$7,D28=$D$7)),$G$7,$G$8)</f>
        <v>NĒ</v>
      </c>
      <c r="F26" s="152" t="str">
        <f>IF($N$26=0,"",IF(AND(N26&gt;0,N26&lt;E11),$D$7,$D$8))</f>
        <v/>
      </c>
      <c r="G26" s="39" t="str">
        <f>IF(AND(F26=$D$7,OR(F27=$D$7,F28=$D$7)),$G$7,$G$8)</f>
        <v>NĒ</v>
      </c>
      <c r="H26" s="9"/>
      <c r="J26" s="216" t="str">
        <f>IF(M14="JĀ","Lielais uzņēmums",IF(M17=1,L29,IF(M17=2,M29,IF(AND(M17=3,L29=M29),M29,IF(AND(M17=3,L29&lt;&gt;N29),"Aizpildi informāciju par 3 gadiem",IF(AND(M17=3,OR(L29="Nav visa informācija",M29="Nav visa informācija",N29="Nav visa informācija")),"Nav visa informācija",IF(M17=3,Algoritms!M3,"Jānosaka statuss")))))))</f>
        <v>Jānosaka statuss</v>
      </c>
      <c r="K26" s="65" t="s">
        <v>12</v>
      </c>
      <c r="L26" s="27">
        <f>O26*O$25+S26*S$25+V26*V$25+Y26*Y$25+AB26*AB$25+AE26*AE$25+AH26*AH$25+AK26*AK$25+AN26*AN$25+AQ26*AQ$25+AT26*AT$25+AW26*AW$25+AZ26*AZ$25+BC26*BC$25+BF26*BF$25+BI26*BI$25+BL26*BL$25+BO26*BO$25+BR26*BR$25+BU26*BU$25+BX26*BX$25+CA26*CA$25+CD26*CD$25+CG26*CG$25+CJ26*CJ$25+CM26*CM$25+$S$36*S37+$V$36*V37+$Y$36*Y37+$AB$36*AB37+$AE$36*AE37+$AH$36*AH37+$AK$36*AK37+$AN$36*AN37+$AQ$36*AQ37+$AT$36*AT37+$AW$36*AW37+$AZ$36*AZ37+$BC$36*BC37+$BF$36*BF37+$BI$36*BI37+$BL$36*BL37+$BO$36*BO37+$BR$36*BR37+$BU$36*BU37+$BX$36*BX37+$CA$36*CA37+$CD$36*CD37+$CG$36*CG37+$CJ$36*CJ37+$CM$36*CM37+$S$47*S48+$V$47*V48+$Y$47*Y48+$AB$47*AB48+$AE$47*AE48+$AH$47*AH48+$AK$47*AK48+$AN$47*AN48+$AQ$47*AQ48+$AT$47*AT48+$AW$47*AW48+$AZ$47*AZ48+$BC$47*BC48+$BF$47*BF48+$BI$47*BI48+$BL$47*BL48+$BO$47*BO48+$BR$47*BR48+$BU$47*BU48+$BX$47*BX48+$CA$47*CA48+$CD$47*CD48+$CG$47*CG48+$CJ$47*CJ48+$CM$47*CM48+S58*S59+V58*V59+Y58*Y59+AB58*AB59+AE58*AE59+AH58*AH59+AK58*AK59+AN58*AN59+AQ58*AQ59+AT58*AT59+AW58*AW59+AZ58*AZ59+BC58*BC59+BF58*BF59+BI58*BI59+BL58*BL59+BO58*BO59+BR58*BR59+BU58*BU59+BX58*BX59+CA58*CA59+CD58*CD59+CG58*CG59+CJ58*CJ59+CM58*CM59</f>
        <v>0</v>
      </c>
      <c r="M26" s="27">
        <f>P26*P$25+T26*T$25+W26*W$25+Z26*Z$25+AC26*AC$25+AF26*AF$25+AI26*AI$25+AL26*AL$25+AO26*AO$25+AR26*AR$25+AU26*AU$25+AX26*AX$25+BA26*BA$25+BD26*BD$25+BG26*BG$25+BJ26*BJ$25+BM26*BM$25+BP26*BP$25+BS26*BS$25+BV26*BV$25+BY26*BY$25+CB26*CB$25+CE26*CE$25+CH26*CH$25+CK26*CK$25+CN26*CN$25+$T$36*T37+$W$36*W37+$Z$36*Z37+$AC$36*AC37+$AF$36*AF37+$AI$36*AI37+$AL$36*AL37+$AO$36*AO37+$AR$36*AR37+$AU$36*AU37+$AX$36*AX37+$BA$36*BA37+$BD$36*BD37+$BG$36*BG37+$BJ$36*BJ37+$BM$36*BM37+$BP$36*BP37+$BS$36*BS37+$BV$36*BV37+$BY$36*BY37+$CB$36*CB37+$CE$36*CE37+$CH$36*CH37+$CK$36*CK37+$CN$36*CN37+$T$47*T48+$W$47*W48+$Z$47*Z48+$AC$47*AC48+$AF$47*AF48+$AI$47*AI48+$AL$47*AL48+$AO$47*AO48+$AR$47*AR48+$AU$47*AU48+$AX$47*AX48+$BA$47*BA48+$BD$47*BD48+$BG$47*BG48+$BJ$47*BJ48+$BM$47*BM48+$BP$47*BP48+$BS$47*BS48+$BV$47*BV48+$BY$47*BY48+$CB$47*CB48+$CE$47*CE48+$CH$47*CH48+$CK$47*CK48+$CN$47*CN48+T58*T59+W58*W59+Z58*Z59+AC58*AC59+AF58*AF59+AI58*AI59+AL58*AL59+AO58*AO59+AR58*AR59+AU58*AU59+AX58*AX59+BA58*BA59+BD58*BD59+BG58*BG59+BJ58*BJ59+BM58*BM59+BP58*BP59+BS58*BS59+BV58*BV59+BY58*BY59+CB58*CB59+CE58*CE59+CH58*CH59+CK58*CK59+CN58*CN59</f>
        <v>0</v>
      </c>
      <c r="N26" s="27">
        <f>Q26*Q$25+U26*U$25+X26*X$25+AA26*AA$25+AD26*AD$25+AG26*AG$25+AJ26*AJ$25+AM26*AM$25+AP26*AP$25+AS26*AS$25+AV26*AV$25+AY26*AY$25+BB26*BB$25+BE26*BE$25+BH26*BH$25+BK26*BK$25+BN26*BN$25+BQ26*BQ$25+BT26*BT$25+BW26*BW$25+BZ26*BZ$25+CC26*CC$25+CF26*CF$25+CI26*CI$25+CL26*CL$25+CO26*CO$25+U36*U37+X36*X37+AA36*AA37+AD36*AD37+AG36*AG37+AJ36*AJ37+AM36*AM37+AP36*AP37+AS36*AS37+AV36*AV37+AY36*AY37+BB36*BB37+BE36*BE37+BH36*BH37+BK36*BK37+BN36*BN37+BQ36*BQ37+BT36*BT37+BW36*BW37+BZ36*BZ37+CC36*CC37+CF36*CF37+CI36*CI37+CL36*CL37+CO36*CO37+U47*U48+X47*X48+AA47*AA48+AD47*AD48+AG47*AG48+AJ47*AJ48+AM47*AM48+AP47*AP48+AS47*AS48+AV47*AV48+AY47*AY48+BB47*BB48+BE47*BE48+BH47*BH48+BK47*BK48+BN47*BN48+BQ47*BQ48+BT47*BT48+BW47*BW48+BZ47*BZ48+CC47*CC48+CF47*CF48+CI47*CI48+CL47*CL48+CO47*CO48+U58*U59+X58*X59+AA58*AA59+AD58*AD59+AG58*AG59+AJ58*AJ59+AM58*AM59+AP58*AP59+AS58*AS59+AV58*AV59+AY58*AY59+BB58*BB59+BE58*BE59+BH58*BH59+BK58*BK59+BN58*BN59+BQ58*BQ59+BT58*BT59+BW58*BW59+BZ58*BZ59+CC58*CC59+CF58*CF59+CI58*CI59+CL58*CL59+CO58*CO59</f>
        <v>0</v>
      </c>
      <c r="O26" s="16"/>
      <c r="P26" s="16"/>
      <c r="Q26" s="16"/>
      <c r="R26" s="69" t="s">
        <v>12</v>
      </c>
      <c r="S26" s="4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7"/>
      <c r="BE26" s="17"/>
      <c r="BF26" s="17"/>
      <c r="BG26" s="17"/>
      <c r="BH26" s="17"/>
      <c r="BI26" s="17"/>
      <c r="BJ26" s="17"/>
      <c r="BK26" s="17"/>
      <c r="BL26" s="17"/>
      <c r="BM26" s="17"/>
      <c r="BN26" s="17"/>
      <c r="BO26" s="17"/>
      <c r="BP26" s="17"/>
      <c r="BQ26" s="17"/>
      <c r="BR26" s="17"/>
      <c r="BS26" s="17"/>
      <c r="BT26" s="17"/>
      <c r="BU26" s="17"/>
      <c r="BV26" s="17"/>
      <c r="BW26" s="17"/>
      <c r="BX26" s="17"/>
      <c r="BY26" s="17"/>
      <c r="BZ26" s="17"/>
      <c r="CA26" s="17"/>
      <c r="CB26" s="17"/>
      <c r="CC26" s="17"/>
      <c r="CD26" s="17"/>
      <c r="CE26" s="17"/>
      <c r="CF26" s="17"/>
      <c r="CG26" s="17"/>
      <c r="CH26" s="17"/>
      <c r="CI26" s="17"/>
      <c r="CJ26" s="17"/>
      <c r="CK26" s="17"/>
      <c r="CL26" s="17"/>
      <c r="CM26" s="17"/>
      <c r="CN26" s="17"/>
      <c r="CO26" s="17"/>
    </row>
    <row r="27" spans="1:93">
      <c r="B27" s="152" t="str">
        <f>IF($L$27=0,"",IF($L$27&lt;=$E$12,$D$7,$D$8))</f>
        <v/>
      </c>
      <c r="C27" s="3"/>
      <c r="D27" s="152" t="str">
        <f>IF($M$27=0,"",IF($M$27&lt;=E12,$D$7,$D$8))</f>
        <v/>
      </c>
      <c r="E27" s="29"/>
      <c r="F27" s="152" t="str">
        <f>IF($N$27=0,"",IF($N$27&lt;=E12,$D$7,$D$8))</f>
        <v/>
      </c>
      <c r="G27" s="29"/>
      <c r="H27" s="9"/>
      <c r="J27" s="216"/>
      <c r="K27" s="65" t="s">
        <v>15</v>
      </c>
      <c r="L27" s="27">
        <f>O27*O$25+S27*S$25+V27*V$25+Y27*Y$25+AB27*AB$25+AE27*AE$25+AH27*AH$25+AK27*AK$25+AN27*AN$25+AQ27*AQ$25+AT27*AT$25+AW27*AW$25+AZ27*AZ$25+BC27*BC$25+BF27*BF$25+BI27*BI$25+BL27*BL$25+BO27*BO$25+BR27*BR$25+BU27*BU$25+BX27*BX$25+CA27*CA$25+CD27*CD$25+CG27*CG$25+CJ27*CJ$25+CM27*CM$25+$S$36*S38+$V$36*V38+$Y$36*Y38+$AB$36*AB38+$AE$36*AE38+$AH$36*AH38+$AK$36*AK38+$AN$36*AN38+$AQ$36*AQ38+$AT$36*AT38+$AW$36*AW38+$AZ$36*AZ38+$BC$36*BC38+$BF$36*BF38+$BI$36*BI38+$BL$36*BL38+$BO$36*BO38+$BR$36*BR38+$BU$36*BU38+$BX$36*BX38+$CA$36*CA38+$CD$36*CD38+$CG$36*CG38+$CJ$36*CJ38+$CM$36*CM38+$S$47*S49+$V$47*V49+$Y$47*Y49+$AB$47*AB49+$AE$47*AE49+$AH$47*AH49+$AK$47*AK49+$AN$47*AN49+$AQ$47*AQ49+$AT$47*AT49+$AW$47*AW49+$AZ$47*AZ49+$BC$47*BC49+$BF$47*BF49+$BI$47*BI49+$BL$47*BL49+$BO$47*BO49+$BR$47*BR49+$BU$47*BU49+$BX$47*BX49+$CA$47*CA49+$CD$47*CD49+$CG$47*CG49+$CJ$47*CJ49+$CM$47*CM49+S58*S60+V58*V60+Y58*Y60+AB58*AB60+AE58*AE60+AH58*AH60+AK58*AK60+AN58*AN60+AQ58*AQ60+AT58*AT60+AW58*AW60+AZ58*AZ60+BC58*BC60+BF58*BF60+BI58*BI60+BL58*BL60+BO58*BO60+BR58*BR60+BU58*BU60+BX58*BX60+CA58*CA60+CD58*CD60+CG58*CG60+CJ58*CJ60+CM58*CM60</f>
        <v>0</v>
      </c>
      <c r="M27" s="27">
        <f>P27*P$25+T27*T$25+W27*W$25+Z27*Z$25+AC27*AC$25+AF27*AF$25+AI27*AI$25+AL27*AL$25+AO27*AO$25+AR27*AR$25+AU27*AU$25+AX27*AX$25+BA27*BA$25+BD27*BD$25+BG27*BG$25+BJ27*BJ$25+BM27*BM$25+BP27*BP$25+BS27*BS$25+BV27*BV$25+BY27*BY$25+CB27*CB$25+CE27*CE$25+CH27*CH$25+CK27*CK$25+CN27*CN$25+$T$36*T38+$W$36*W38+$Z$36*Z38+$AC$36*AC38+$AF$36*AF38+$AI$36*AI38+$AL$36*AL38+$AO$36*AO38+$AR$36*AR38+$AU$36*AU38+$AX$36*AX38+$BA$36*BA38+$BD$36*BD38+$BG$36*BG38+$BJ$36*BJ38+$BM$36*BM38+$BP$36*BP38+$BS$36*BS38+$BV$36*BV38+$BY$36*BY38+$CB$36*CB38+$CE$36*CE38+$CH$36*CH38+$CK$36*CK38+$CN$36*CN38+$T$47*T49+$W$47*W49+$Z$47*Z49+$AC$47*AC49+$AF$47*AF49+$AI$47*AI49+$AL$47*AL49+$AO$47*AO49+$AR$47*AR49+$AU$47*AU49+$AX$47*AX49+$BA$47*BA49+$BD$47*BD49+$BG$47*BG49+$BJ$47*BJ49+$BM$47*BM49+$BP$47*BP49+$BS$47*BS49+$BV$47*BV49+$BY$47*BY49+$CB$47*CB49+$CE$47*CE49+$CH$47*CH49+$CK$47*CK49+$CN$47*CN49+T58*T60+W58*W60+Z58*Z60+AC58*AC60+AF58*AF60+AI58*AI60+AL58*AL60+AO58*AO60+AR58*AR60+AU58*AU60+AX58*AX60+BA58*BA60+BD58*BD60+BG58*BG60+BJ58*BJ60+BM58*BM60+BP58*BP60+BS58*BS60+BV58*BV60+BY58*BY60+CB58*CB60+CE58*CE60+CH58*CH60+CK58*CK60+CN58*CN60</f>
        <v>0</v>
      </c>
      <c r="N27" s="27">
        <f>Q27*Q$25+U27*U$25+X27*X$25+AA27*AA$25+AD27*AD$25+AG27*AG$25+AJ27*AJ$25+AM27*AM$25+AP27*AP$25+AS27*AS$25+AV27*AV$25+AY27*AY$25+BB27*BB$25+BE27*BE$25+BH27*BH$25+BK27*BK$25+BN27*BN$25+BQ27*BQ$25+BT27*BT$25+BW27*BW$25+BZ27*BZ$25+CC27*CC$25+CF27*CF$25+CI27*CI$25+CL27*CL$25+CO27*CO$25+U36*U38+X36*X38+AA36*AA38+AD36*AD38+AG36*AG38+AJ36*AJ38+AM36*AM38+AP36*AP38+AS36*AS38+AV36*AV38+AY36*AY38+BB36*BB38+BE36*BE38+BH36*BH38+BK36*BK38+BN36*BN38+BQ36*BQ38+BT36*BT38+BW36*BW38+BZ36*BZ38+CC36*CC38+CF36*CF38+CI36*CI38+CL36*CL38+CO36*CO38+U47*U49+X47*X49+AA47*AA49+AD47*AD49+AG47*AG49+AJ47*AJ49+AM47*AM49+AP47*AP49+AS47*AS49+AV47*AV49+AY47*AY49+BB47*BB49+BE47*BE49+BH47*BH49+BK47*BK49+BN47*BN49+BQ47*BQ49+BT47*BT49+BW47*BW49+BZ47*BZ49+CC47*CC49+CF47*CF49+CI47*CI49+CL47*CL49+CO47*CO49+U58*U60+X58*X60+AA58*AA60+AD58*AD60+AG58*AG60+AJ58*AJ60+AM58*AM60+AP58*AP60+AS58*AS60+AV58*AV60+AY58*AY60+BB58*BB60+BE58*BE60+BH58*BH60+BK58*BK60+BN58*BN60+BQ58*BQ60+BT58*BT60+BW58*BW60+BZ58*BZ60+CC58*CC60+CF58*CF60+CI58*CI60+CL58*CL60+CO58*CO60</f>
        <v>0</v>
      </c>
      <c r="O27" s="16"/>
      <c r="P27" s="16"/>
      <c r="Q27" s="16"/>
      <c r="R27" s="69" t="s">
        <v>15</v>
      </c>
      <c r="S27" s="47"/>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row>
    <row r="28" spans="1:93">
      <c r="B28" s="152" t="str">
        <f>IF($L$28=0,"",IF($L$28&lt;=$E$13,$D$7,$D$8))</f>
        <v/>
      </c>
      <c r="C28" s="3"/>
      <c r="D28" s="152" t="str">
        <f>IF($M$28=0,"",IF(M28&lt;=E13,$D$7,$D$8))</f>
        <v/>
      </c>
      <c r="E28" s="29"/>
      <c r="F28" s="152" t="str">
        <f>IF($N$28=0,"",IF(N28&lt;=E13,$D$7,$D$8))</f>
        <v/>
      </c>
      <c r="G28" s="29"/>
      <c r="H28" s="9"/>
      <c r="J28" s="216"/>
      <c r="K28" s="65" t="s">
        <v>19</v>
      </c>
      <c r="L28" s="27">
        <f>O28*O$25+S28*S$25+V28*V$25+Y28*Y$25+AB28*AB$25+AE28*AE$25+AH28*AH$25+AK28*AK$25+AN28*AN$25+AQ28*AQ$25+AT28*AT$25+AW28*AW$25+AZ28*AZ$25+BC28*BC$25+BF28*BF$25+BI28*BI$25+BL28*BL$25+BO28*BO$25+BR28*BR$25+BU28*BU$25+BX28*BX$25+CA28*CA$25+CD28*CD$25+CG28*CG$25+CJ28*CJ$25+CM28*CM$25+$S$36*S39+$V$36*V39+$Y$36*Y39+$AB$36*AB39+$AE$36*AE39+$AH$36*AH39+$AK$36*AK39+$AN$36*AN39+$AQ$36*AQ39+$AT$36*AT39+$AW$36*AW39+$AZ$36*AZ39+$BC$36*BC39+$BF$36*BF39+$BI$36*BI39+$BL$36*BL39+$BO$36*BO39+$BR$36*BR39+$BU$36*BU39+$BX$36*BX39+$CA$36*CA39+$CD$36*CD39+$CG$36*CG39+$CJ$36*CJ39+$CM$36*CM39+$S$47*S50+$V$47*V50+$Y$47*Y50+$AB$47*AB50+$AE$47*AE50+$AH$47*AH50+$AK$47*AK50+$AN$47*AN50+$AQ$47*AQ50+$AT$47*AT50+$AW$47*AW50+$AZ$47*AZ50+$BC$47*BC50+$BF$47*BF50+$BI$47*BI50+$BL$47*BL50+$BO$47*BO50+$BR$47*BR50+$BU$47*BU50+$BX$47*BX50+$CA$47*CA50+$CD$47*CD50+$CG$47*CG50+$CJ$47*CJ50+$CM$47*CM50+S58*S61+V58*V61+Y58*Y61+AB58*AB61+AE58*AE61+AH58*AH61+AK58*AK61+AN58*AN61+AQ58*AQ61+AT58*AT61+AW58*AW61+AZ58*AZ61+BC58*BC61+BF58*BF61+BI58*BI61+BL58*BL61+BO58*BO61+BR58*BR61+BU58*BU61+BX58*BX61+CA58*CA61+CD58*CD61+CG58*CG61+CJ58*CJ61+CM58*CM61</f>
        <v>0</v>
      </c>
      <c r="M28" s="27">
        <f>P28*P$25+T28*T$25+W28*W$25+Z28*Z$25+AC28*AC$25+AF28*AF$25+AI28*AI$25+AL28*AL$25+AO28*AO$25+AR28*AR$25+AU28*AU$25+AX28*AX$25+BA28*BA$25+BD28*BD$25+BG28*BG$25+BJ28*BJ$25+BM28*BM$25+BP28*BP$25+BS28*BS$25+BV28*BV$25+BY28*BY$25+CB28*CB$25+CE28*CE$25+CH28*CH$25+CK28*CK$25+CN28*CN$25+$T$36*T39+$W$36*W39+$Z$36*Z39+$AC$36*AC39+$AF$36*AF39+$AI$36*AI39+$AL$36*AL39+$AO$36*AO39+$AR$36*AR39+$AU$36*AU39+$AX$36*AX39+$BA$36*BA39+$BD$36*BD39+$BG$36*BG39+$BJ$36*BJ39+$BM$36*BM39+$BP$36*BP39+$BS$36*BS39+$BV$36*BV39+$BY$36*BY39+$CB$36*CB39+$CE$36*CE39+$CH$36*CH39+$CK$36*CK39+$CN$36*CN39+$T$47*T50+$W$47*W50+$Z$47*Z50+$AC$47*AC50+$AF$47*AF50+$AI$47*AI50+$AL$47*AL50+$AO$47*AO50+$AR$47*AR50+$AU$47*AU50+$AX$47*AX50+$BA$47*BA50+$BD$47*BD50+$BG$47*BG50+$BJ$47*BJ50+$BM$47*BM50+$BP$47*BP50+$BS$47*BS50+$BV$47*BV50+$BY$47*BY50+$CB$47*CB50+$CE$47*CE50+$CH$47*CH50+$CK$47*CK50+$CN$47*CN50+T58*T61+W58*W61+Z58*Z61+AC58*AC61+AF58*AF61+AI58*AI61+AL58*AL61+AO58*AO61+AR58*AR61+AU58*AU61+AX58*AX61+BA58*BA61+BD58*BD61+BG58*BG61+BJ58*BJ61+BM58*BM61+BP58*BP61+BS58*BS61+BV58*BV61+BY58*BY61+CB58*CB61+CE58*CE61+CH58*CH61+CK58*CK61+CN58*CN61</f>
        <v>0</v>
      </c>
      <c r="N28" s="27">
        <f>Q28*Q$25+U28*U$25+X28*X$25+AA28*AA$25+AD28*AD$25+AG28*AG$25+AJ28*AJ$25+AM28*AM$25+AP28*AP$25+AS28*AS$25+AV28*AV$25+AY28*AY$25+BB28*BB$25+BE28*BE$25+BH28*BH$25+BK28*BK$25+BN28*BN$25+BQ28*BQ$25+BT28*BT$25+BW28*BW$25+BZ28*BZ$25+CC28*CC$25+CF28*CF$25+CI28*CI$25+CL28*CL$25+CO28*CO$25+U36*U39+X36*X39+AA36*AA39+AD36*AD39+AG36*AG39+AJ36*AJ39+AM36*AM39+AP36*AP39+AS36*AS39+AV36*AV39+AY36*AY39+BB36*BB39+BE36*BE39+BH36*BH39+BK36*BK39+BN36*BN39+BQ36*BQ39+BT36*BT39+BW36*BW39+BZ36*BZ39+CC36*CC39+CF36*CF39+CI36*CI39+CL36*CL39+CO36*CO39+U47*U50+X47*X50+AA47*AA50+AD47*AD50+AG47*AG50+AJ47*AJ50+AM47*AM50+AP47*AP50+AS47*AS50+AV47*AV50+AY47*AY50+BB47*BB50+BE47*BE50+BH47*BH50+BK47*BK50+BN47*BN50+BQ47*BQ50+BT47*BT50+BW47*BW50+BZ47*BZ50+CC47*CC50+CF47*CF50+CI47*CI50+CL47*CL50+CO47*CO50+U58*U61+X58*X61+AA58*AA61+AD58*AD61+AG58*AG61+AJ58*AJ61+AM58*AM61+AP58*AP61+AS58*AS61+AV58*AV61+AY58*AY61+BB58*BB61+BE58*BE61+BH58*BH61+BK58*BK61+BN58*BN61+BQ58*BQ61+BT58*BT61+BW58*BW61+BZ58*BZ61+CC58*CC61+CF58*CF61+CI58*CI61+CL58*CL61+CO58*CO61</f>
        <v>0</v>
      </c>
      <c r="O28" s="16"/>
      <c r="P28" s="16"/>
      <c r="Q28" s="16"/>
      <c r="R28" s="69" t="s">
        <v>19</v>
      </c>
      <c r="S28" s="47"/>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c r="CM28" s="18"/>
      <c r="CN28" s="18"/>
      <c r="CO28" s="18"/>
    </row>
    <row r="29" spans="1:93" s="132" customFormat="1" ht="38.25" customHeight="1">
      <c r="A29" s="20"/>
      <c r="B29" s="152"/>
      <c r="C29" s="40"/>
      <c r="D29" s="152"/>
      <c r="E29" s="29"/>
      <c r="F29" s="152"/>
      <c r="G29" s="29"/>
      <c r="H29" s="9"/>
      <c r="I29" s="3"/>
      <c r="J29" s="3"/>
      <c r="K29" s="3"/>
      <c r="L29" s="85" t="str">
        <f>B42</f>
        <v>Jānosaka statuss</v>
      </c>
      <c r="M29" s="85" t="str">
        <f>D42</f>
        <v>Jānosaka statuss</v>
      </c>
      <c r="N29" s="85" t="str">
        <f>F42</f>
        <v>Jānosaka statuss</v>
      </c>
      <c r="O29" s="203"/>
      <c r="P29" s="204"/>
      <c r="Q29" s="205"/>
      <c r="R29" s="67" t="s">
        <v>21</v>
      </c>
      <c r="S29" s="208"/>
      <c r="T29" s="209"/>
      <c r="U29" s="210"/>
      <c r="V29" s="212"/>
      <c r="W29" s="212"/>
      <c r="X29" s="212"/>
      <c r="Y29" s="208"/>
      <c r="Z29" s="209"/>
      <c r="AA29" s="210"/>
      <c r="AB29" s="208"/>
      <c r="AC29" s="209"/>
      <c r="AD29" s="210"/>
      <c r="AE29" s="208"/>
      <c r="AF29" s="209"/>
      <c r="AG29" s="210"/>
      <c r="AH29" s="208"/>
      <c r="AI29" s="209"/>
      <c r="AJ29" s="210"/>
      <c r="AK29" s="208"/>
      <c r="AL29" s="209"/>
      <c r="AM29" s="210"/>
      <c r="AN29" s="208"/>
      <c r="AO29" s="209"/>
      <c r="AP29" s="210"/>
      <c r="AQ29" s="208"/>
      <c r="AR29" s="209"/>
      <c r="AS29" s="210"/>
      <c r="AT29" s="208"/>
      <c r="AU29" s="209"/>
      <c r="AV29" s="210"/>
      <c r="AW29" s="208"/>
      <c r="AX29" s="209"/>
      <c r="AY29" s="210"/>
      <c r="AZ29" s="208"/>
      <c r="BA29" s="209"/>
      <c r="BB29" s="210"/>
      <c r="BC29" s="208"/>
      <c r="BD29" s="209"/>
      <c r="BE29" s="210"/>
      <c r="BF29" s="208"/>
      <c r="BG29" s="209"/>
      <c r="BH29" s="210"/>
      <c r="BI29" s="208"/>
      <c r="BJ29" s="209"/>
      <c r="BK29" s="210"/>
      <c r="BL29" s="208"/>
      <c r="BM29" s="209"/>
      <c r="BN29" s="210"/>
      <c r="BO29" s="208"/>
      <c r="BP29" s="209"/>
      <c r="BQ29" s="210"/>
      <c r="BR29" s="208"/>
      <c r="BS29" s="209"/>
      <c r="BT29" s="210"/>
      <c r="BU29" s="208"/>
      <c r="BV29" s="209"/>
      <c r="BW29" s="210"/>
      <c r="BX29" s="208"/>
      <c r="BY29" s="209"/>
      <c r="BZ29" s="210"/>
      <c r="CA29" s="208"/>
      <c r="CB29" s="209"/>
      <c r="CC29" s="210"/>
      <c r="CD29" s="208"/>
      <c r="CE29" s="209"/>
      <c r="CF29" s="210"/>
      <c r="CG29" s="208"/>
      <c r="CH29" s="209"/>
      <c r="CI29" s="210"/>
      <c r="CJ29" s="208"/>
      <c r="CK29" s="209"/>
      <c r="CL29" s="210"/>
      <c r="CM29" s="208"/>
      <c r="CN29" s="209"/>
      <c r="CO29" s="210"/>
    </row>
    <row r="30" spans="1:93" s="20" customFormat="1" ht="21" customHeight="1">
      <c r="B30" s="153" t="str">
        <f>IF(L$26=0,"",IF($L$26&lt;$E$15,$D$7,$D$8))</f>
        <v/>
      </c>
      <c r="C30" s="39" t="str">
        <f>IF(AND(B30=$D$7,OR(B31=$D$7,B32=$D$7)),$G$7,$G$8)</f>
        <v>NĒ</v>
      </c>
      <c r="D30" s="152" t="str">
        <f>IF(M26=0,"",IF(M26&lt;$E$15,$D$7,$D$8))</f>
        <v/>
      </c>
      <c r="E30" s="41" t="str">
        <f>IF(AND(D30=$D$7,OR(D31=$D$7,D32=$D$7)),$G$7,$G$8)</f>
        <v>NĒ</v>
      </c>
      <c r="F30" s="152" t="str">
        <f>IF(N26=0,"",IF(N26&lt;$E$15,$D$7,$D$8))</f>
        <v/>
      </c>
      <c r="G30" s="41" t="str">
        <f>IF(AND(F30=$D$7,OR(F31=$D$7,F32=$D$7)),$G$7,$G$8)</f>
        <v>NĒ</v>
      </c>
      <c r="H30" s="25"/>
      <c r="I30" s="3"/>
      <c r="J30" s="54" t="s">
        <v>29</v>
      </c>
      <c r="K30" s="120"/>
      <c r="L30" s="120"/>
      <c r="M30" s="120"/>
      <c r="N30" s="120"/>
      <c r="O30" s="96"/>
      <c r="P30" s="120"/>
      <c r="Q30" s="87"/>
      <c r="R30" s="49"/>
      <c r="S30" s="3"/>
      <c r="T30" s="3"/>
      <c r="U30" s="3"/>
      <c r="V30" s="3"/>
      <c r="W30" s="3"/>
      <c r="X30" s="3"/>
      <c r="Y30" s="3"/>
      <c r="Z30" s="3"/>
      <c r="AA30" s="3"/>
      <c r="AB30" s="3"/>
      <c r="CO30" s="2"/>
    </row>
    <row r="31" spans="1:93" s="20" customFormat="1">
      <c r="B31" s="153" t="str">
        <f>IF($L$27=0,"",IF($L$27&lt;=$E$16,$D$7,$D$8))</f>
        <v/>
      </c>
      <c r="C31" s="3"/>
      <c r="D31" s="153" t="str">
        <f>IF(M27=0,"",IF(M27&lt;=$E$16,$D$7,$D$8))</f>
        <v/>
      </c>
      <c r="E31" s="29"/>
      <c r="F31" s="153" t="str">
        <f>IF(N27=0,"",IF(N27&lt;=$E$16,$D$7,$D$8))</f>
        <v/>
      </c>
      <c r="G31" s="29"/>
      <c r="H31" s="25"/>
      <c r="I31" s="3"/>
      <c r="J31" s="194" t="s">
        <v>75</v>
      </c>
      <c r="K31" s="195"/>
      <c r="L31" s="195"/>
      <c r="M31" s="195"/>
      <c r="N31" s="195"/>
      <c r="O31" s="195"/>
      <c r="P31" s="195"/>
      <c r="Q31" s="196"/>
      <c r="R31" s="67"/>
      <c r="S31" s="176" t="s">
        <v>104</v>
      </c>
      <c r="T31" s="177"/>
      <c r="U31" s="178"/>
      <c r="V31" s="176" t="s">
        <v>105</v>
      </c>
      <c r="W31" s="177"/>
      <c r="X31" s="178"/>
      <c r="Y31" s="176" t="s">
        <v>106</v>
      </c>
      <c r="Z31" s="177"/>
      <c r="AA31" s="178"/>
      <c r="AB31" s="176" t="s">
        <v>107</v>
      </c>
      <c r="AC31" s="177"/>
      <c r="AD31" s="178"/>
      <c r="AE31" s="176" t="s">
        <v>112</v>
      </c>
      <c r="AF31" s="177"/>
      <c r="AG31" s="178"/>
      <c r="AH31" s="176" t="s">
        <v>113</v>
      </c>
      <c r="AI31" s="177"/>
      <c r="AJ31" s="178"/>
      <c r="AK31" s="176" t="s">
        <v>114</v>
      </c>
      <c r="AL31" s="177"/>
      <c r="AM31" s="178"/>
      <c r="AN31" s="176" t="s">
        <v>118</v>
      </c>
      <c r="AO31" s="177"/>
      <c r="AP31" s="178"/>
      <c r="AQ31" s="176" t="s">
        <v>119</v>
      </c>
      <c r="AR31" s="177"/>
      <c r="AS31" s="178"/>
      <c r="AT31" s="176" t="s">
        <v>120</v>
      </c>
      <c r="AU31" s="177"/>
      <c r="AV31" s="178"/>
      <c r="AW31" s="176" t="s">
        <v>124</v>
      </c>
      <c r="AX31" s="177"/>
      <c r="AY31" s="178"/>
      <c r="AZ31" s="176" t="s">
        <v>125</v>
      </c>
      <c r="BA31" s="177"/>
      <c r="BB31" s="178"/>
      <c r="BC31" s="176" t="s">
        <v>126</v>
      </c>
      <c r="BD31" s="177"/>
      <c r="BE31" s="178"/>
      <c r="BF31" s="176" t="s">
        <v>130</v>
      </c>
      <c r="BG31" s="177"/>
      <c r="BH31" s="178"/>
      <c r="BI31" s="176" t="s">
        <v>131</v>
      </c>
      <c r="BJ31" s="177"/>
      <c r="BK31" s="178"/>
      <c r="BL31" s="176" t="s">
        <v>132</v>
      </c>
      <c r="BM31" s="177"/>
      <c r="BN31" s="178"/>
      <c r="BO31" s="176" t="s">
        <v>136</v>
      </c>
      <c r="BP31" s="177"/>
      <c r="BQ31" s="178"/>
      <c r="BR31" s="176" t="s">
        <v>137</v>
      </c>
      <c r="BS31" s="177"/>
      <c r="BT31" s="178"/>
      <c r="BU31" s="176" t="s">
        <v>138</v>
      </c>
      <c r="BV31" s="177"/>
      <c r="BW31" s="178"/>
      <c r="BX31" s="176" t="s">
        <v>142</v>
      </c>
      <c r="BY31" s="177"/>
      <c r="BZ31" s="178"/>
      <c r="CA31" s="176" t="s">
        <v>144</v>
      </c>
      <c r="CB31" s="177"/>
      <c r="CC31" s="178"/>
      <c r="CD31" s="176" t="s">
        <v>145</v>
      </c>
      <c r="CE31" s="177"/>
      <c r="CF31" s="178"/>
      <c r="CG31" s="176" t="s">
        <v>146</v>
      </c>
      <c r="CH31" s="177"/>
      <c r="CI31" s="178"/>
      <c r="CJ31" s="176" t="s">
        <v>31</v>
      </c>
      <c r="CK31" s="177"/>
      <c r="CL31" s="178"/>
      <c r="CM31" s="176" t="s">
        <v>32</v>
      </c>
      <c r="CN31" s="177"/>
      <c r="CO31" s="178"/>
    </row>
    <row r="32" spans="1:93" s="20" customFormat="1">
      <c r="B32" s="153" t="str">
        <f>IF($L$28=0,"",IF($L$28&lt;=$E$17,$D$7,$D$8))</f>
        <v/>
      </c>
      <c r="C32" s="3"/>
      <c r="D32" s="153" t="str">
        <f>IF(M28=0,"",IF(M28&lt;=$E$17,$D$7,$D$8))</f>
        <v/>
      </c>
      <c r="E32" s="29"/>
      <c r="F32" s="153" t="str">
        <f>IF(N28=0,"",IF(N28&lt;=$E$17,$D$7,$D$8))</f>
        <v/>
      </c>
      <c r="G32" s="29"/>
      <c r="H32" s="25"/>
      <c r="I32" s="3"/>
      <c r="J32" s="197"/>
      <c r="K32" s="198"/>
      <c r="L32" s="198"/>
      <c r="M32" s="198"/>
      <c r="N32" s="198"/>
      <c r="O32" s="198"/>
      <c r="P32" s="198"/>
      <c r="Q32" s="199"/>
      <c r="R32" s="116" t="s">
        <v>50</v>
      </c>
      <c r="S32" s="188"/>
      <c r="T32" s="183"/>
      <c r="U32" s="184"/>
      <c r="V32" s="183"/>
      <c r="W32" s="183"/>
      <c r="X32" s="184"/>
      <c r="Y32" s="183"/>
      <c r="Z32" s="183"/>
      <c r="AA32" s="184"/>
      <c r="AB32" s="183"/>
      <c r="AC32" s="183"/>
      <c r="AD32" s="184"/>
      <c r="AE32" s="183"/>
      <c r="AF32" s="183"/>
      <c r="AG32" s="184"/>
      <c r="AH32" s="188"/>
      <c r="AI32" s="183"/>
      <c r="AJ32" s="183"/>
      <c r="AK32" s="188"/>
      <c r="AL32" s="183"/>
      <c r="AM32" s="184"/>
      <c r="AN32" s="183"/>
      <c r="AO32" s="183"/>
      <c r="AP32" s="184"/>
      <c r="AQ32" s="188"/>
      <c r="AR32" s="183"/>
      <c r="AS32" s="184"/>
      <c r="AT32" s="188"/>
      <c r="AU32" s="183"/>
      <c r="AV32" s="184"/>
      <c r="AW32" s="188"/>
      <c r="AX32" s="183"/>
      <c r="AY32" s="184"/>
      <c r="AZ32" s="188"/>
      <c r="BA32" s="183"/>
      <c r="BB32" s="184"/>
      <c r="BC32" s="188"/>
      <c r="BD32" s="183"/>
      <c r="BE32" s="184"/>
      <c r="BF32" s="188"/>
      <c r="BG32" s="183"/>
      <c r="BH32" s="184"/>
      <c r="BI32" s="188"/>
      <c r="BJ32" s="183"/>
      <c r="BK32" s="184"/>
      <c r="BL32" s="188"/>
      <c r="BM32" s="183"/>
      <c r="BN32" s="183"/>
      <c r="BO32" s="188"/>
      <c r="BP32" s="183"/>
      <c r="BQ32" s="184"/>
      <c r="BR32" s="188"/>
      <c r="BS32" s="183"/>
      <c r="BT32" s="184"/>
      <c r="BU32" s="188"/>
      <c r="BV32" s="183"/>
      <c r="BW32" s="184"/>
      <c r="BX32" s="188"/>
      <c r="BY32" s="183"/>
      <c r="BZ32" s="183"/>
      <c r="CA32" s="188"/>
      <c r="CB32" s="183"/>
      <c r="CC32" s="184"/>
      <c r="CD32" s="188"/>
      <c r="CE32" s="183"/>
      <c r="CF32" s="184"/>
      <c r="CG32" s="188"/>
      <c r="CH32" s="183"/>
      <c r="CI32" s="184"/>
      <c r="CJ32" s="188"/>
      <c r="CK32" s="183"/>
      <c r="CL32" s="183"/>
      <c r="CM32" s="188"/>
      <c r="CN32" s="183"/>
      <c r="CO32" s="183"/>
    </row>
    <row r="33" spans="1:93" s="131" customFormat="1" ht="25.5" customHeight="1">
      <c r="A33" s="20"/>
      <c r="B33" s="154"/>
      <c r="C33" s="3"/>
      <c r="D33" s="154"/>
      <c r="E33" s="29"/>
      <c r="F33" s="154"/>
      <c r="G33" s="29"/>
      <c r="H33" s="25"/>
      <c r="I33" s="3"/>
      <c r="J33" s="197"/>
      <c r="K33" s="198"/>
      <c r="L33" s="198"/>
      <c r="M33" s="198"/>
      <c r="N33" s="198"/>
      <c r="O33" s="198"/>
      <c r="P33" s="198"/>
      <c r="Q33" s="199"/>
      <c r="R33" s="117" t="s">
        <v>0</v>
      </c>
      <c r="S33" s="185"/>
      <c r="T33" s="186"/>
      <c r="U33" s="187"/>
      <c r="V33" s="214"/>
      <c r="W33" s="214"/>
      <c r="X33" s="214"/>
      <c r="Y33" s="185"/>
      <c r="Z33" s="186"/>
      <c r="AA33" s="187"/>
      <c r="AB33" s="186"/>
      <c r="AC33" s="186"/>
      <c r="AD33" s="187"/>
      <c r="AE33" s="185"/>
      <c r="AF33" s="186"/>
      <c r="AG33" s="187"/>
      <c r="AH33" s="185"/>
      <c r="AI33" s="186"/>
      <c r="AJ33" s="187"/>
      <c r="AK33" s="185"/>
      <c r="AL33" s="186"/>
      <c r="AM33" s="187"/>
      <c r="AN33" s="186"/>
      <c r="AO33" s="186"/>
      <c r="AP33" s="187"/>
      <c r="AQ33" s="185"/>
      <c r="AR33" s="186"/>
      <c r="AS33" s="187"/>
      <c r="AT33" s="185"/>
      <c r="AU33" s="186"/>
      <c r="AV33" s="187"/>
      <c r="AW33" s="185"/>
      <c r="AX33" s="186"/>
      <c r="AY33" s="187"/>
      <c r="AZ33" s="185"/>
      <c r="BA33" s="186"/>
      <c r="BB33" s="187"/>
      <c r="BC33" s="185"/>
      <c r="BD33" s="186"/>
      <c r="BE33" s="187"/>
      <c r="BF33" s="185"/>
      <c r="BG33" s="186"/>
      <c r="BH33" s="187"/>
      <c r="BI33" s="185"/>
      <c r="BJ33" s="186"/>
      <c r="BK33" s="187"/>
      <c r="BL33" s="185"/>
      <c r="BM33" s="186"/>
      <c r="BN33" s="187"/>
      <c r="BO33" s="185"/>
      <c r="BP33" s="186"/>
      <c r="BQ33" s="187"/>
      <c r="BR33" s="185"/>
      <c r="BS33" s="186"/>
      <c r="BT33" s="187"/>
      <c r="BU33" s="185"/>
      <c r="BV33" s="186"/>
      <c r="BW33" s="187"/>
      <c r="BX33" s="185"/>
      <c r="BY33" s="186"/>
      <c r="BZ33" s="187"/>
      <c r="CA33" s="185"/>
      <c r="CB33" s="186"/>
      <c r="CC33" s="187"/>
      <c r="CD33" s="185"/>
      <c r="CE33" s="186"/>
      <c r="CF33" s="187"/>
      <c r="CG33" s="185"/>
      <c r="CH33" s="186"/>
      <c r="CI33" s="187"/>
      <c r="CJ33" s="185"/>
      <c r="CK33" s="186"/>
      <c r="CL33" s="187"/>
      <c r="CM33" s="185"/>
      <c r="CN33" s="186"/>
      <c r="CO33" s="187"/>
    </row>
    <row r="34" spans="1:93" s="20" customFormat="1">
      <c r="B34" s="153" t="str">
        <f>IF($L$26=0,"",IF($L$26&lt;$E$18,$D$7,$D$8))</f>
        <v/>
      </c>
      <c r="C34" s="39" t="str">
        <f>IF(AND(B34=$D$7,OR(B35=$D$7,B36=$D$7)),$G$7,$G$8)</f>
        <v>NĒ</v>
      </c>
      <c r="D34" s="153" t="str">
        <f>IF(M26=0,"",IF(M26&lt;$E$18,$D$7,$D$8))</f>
        <v/>
      </c>
      <c r="E34" s="39" t="str">
        <f>IF(AND(D34=$D$7,OR(D35=$D$7,D36=$D$7)),$G$7,$G$8)</f>
        <v>NĒ</v>
      </c>
      <c r="F34" s="153" t="str">
        <f>IF(N26=0,"",IF(N26&lt;$E$18,$D$7,$D$8))</f>
        <v/>
      </c>
      <c r="G34" s="39" t="str">
        <f>IF(AND(F34=$D$7,OR(F35=$D$7,F36=$D$7)),$G$7,$G$8)</f>
        <v>NĒ</v>
      </c>
      <c r="H34" s="25"/>
      <c r="I34" s="3"/>
      <c r="J34" s="197"/>
      <c r="K34" s="198"/>
      <c r="L34" s="198"/>
      <c r="M34" s="198"/>
      <c r="N34" s="198"/>
      <c r="O34" s="198"/>
      <c r="P34" s="198"/>
      <c r="Q34" s="199"/>
      <c r="R34" s="116" t="s">
        <v>48</v>
      </c>
      <c r="S34" s="188"/>
      <c r="T34" s="183"/>
      <c r="U34" s="184"/>
      <c r="V34" s="188"/>
      <c r="W34" s="183"/>
      <c r="X34" s="184"/>
      <c r="Y34" s="188"/>
      <c r="Z34" s="183"/>
      <c r="AA34" s="184"/>
      <c r="AB34" s="188"/>
      <c r="AC34" s="183"/>
      <c r="AD34" s="184"/>
      <c r="AE34" s="188"/>
      <c r="AF34" s="183"/>
      <c r="AG34" s="184"/>
      <c r="AH34" s="188"/>
      <c r="AI34" s="183"/>
      <c r="AJ34" s="184"/>
      <c r="AK34" s="188"/>
      <c r="AL34" s="183"/>
      <c r="AM34" s="184"/>
      <c r="AN34" s="188"/>
      <c r="AO34" s="183"/>
      <c r="AP34" s="184"/>
      <c r="AQ34" s="188"/>
      <c r="AR34" s="183"/>
      <c r="AS34" s="184"/>
      <c r="AT34" s="188"/>
      <c r="AU34" s="183"/>
      <c r="AV34" s="184"/>
      <c r="AW34" s="188"/>
      <c r="AX34" s="183"/>
      <c r="AY34" s="184"/>
      <c r="AZ34" s="188"/>
      <c r="BA34" s="183"/>
      <c r="BB34" s="184"/>
      <c r="BC34" s="188"/>
      <c r="BD34" s="183"/>
      <c r="BE34" s="184"/>
      <c r="BF34" s="188"/>
      <c r="BG34" s="183"/>
      <c r="BH34" s="184"/>
      <c r="BI34" s="188"/>
      <c r="BJ34" s="183"/>
      <c r="BK34" s="184"/>
      <c r="BL34" s="188"/>
      <c r="BM34" s="183"/>
      <c r="BN34" s="184"/>
      <c r="BO34" s="188"/>
      <c r="BP34" s="183"/>
      <c r="BQ34" s="184"/>
      <c r="BR34" s="188"/>
      <c r="BS34" s="183"/>
      <c r="BT34" s="184"/>
      <c r="BU34" s="188"/>
      <c r="BV34" s="183"/>
      <c r="BW34" s="184"/>
      <c r="BX34" s="188"/>
      <c r="BY34" s="183"/>
      <c r="BZ34" s="184"/>
      <c r="CA34" s="188"/>
      <c r="CB34" s="183"/>
      <c r="CC34" s="184"/>
      <c r="CD34" s="188"/>
      <c r="CE34" s="183"/>
      <c r="CF34" s="184"/>
      <c r="CG34" s="188"/>
      <c r="CH34" s="183"/>
      <c r="CI34" s="184"/>
      <c r="CJ34" s="188"/>
      <c r="CK34" s="183"/>
      <c r="CL34" s="184"/>
      <c r="CM34" s="188"/>
      <c r="CN34" s="183"/>
      <c r="CO34" s="184"/>
    </row>
    <row r="35" spans="1:93" s="20" customFormat="1">
      <c r="B35" s="153" t="str">
        <f>IF($L$27=0,"",IF($L$27&lt;=$E$19,$D$7,$D$8))</f>
        <v/>
      </c>
      <c r="C35" s="3"/>
      <c r="D35" s="153" t="str">
        <f>IF(M27=0,"",IF(M27&lt;=$E$19,$D$7,$D$8))</f>
        <v/>
      </c>
      <c r="E35" s="29"/>
      <c r="F35" s="153" t="str">
        <f>IF(N27=0,"",IF(N27&lt;=$E$19,$D$7,$D$8))</f>
        <v/>
      </c>
      <c r="G35" s="29"/>
      <c r="H35" s="25"/>
      <c r="I35" s="3"/>
      <c r="J35" s="197"/>
      <c r="K35" s="198"/>
      <c r="L35" s="198"/>
      <c r="M35" s="198"/>
      <c r="N35" s="198"/>
      <c r="O35" s="198"/>
      <c r="P35" s="198"/>
      <c r="Q35" s="199"/>
      <c r="R35" s="116" t="s">
        <v>14</v>
      </c>
      <c r="S35" s="122">
        <f>$L$24</f>
        <v>2025</v>
      </c>
      <c r="T35" s="123">
        <f>$M$24</f>
        <v>2024</v>
      </c>
      <c r="U35" s="123">
        <f>N24</f>
        <v>2023</v>
      </c>
      <c r="V35" s="123">
        <f>$L$24</f>
        <v>2025</v>
      </c>
      <c r="W35" s="123">
        <f>M24</f>
        <v>2024</v>
      </c>
      <c r="X35" s="123">
        <f>N24</f>
        <v>2023</v>
      </c>
      <c r="Y35" s="123">
        <f>L24</f>
        <v>2025</v>
      </c>
      <c r="Z35" s="123">
        <f>M24</f>
        <v>2024</v>
      </c>
      <c r="AA35" s="123">
        <f>N24</f>
        <v>2023</v>
      </c>
      <c r="AB35" s="123">
        <f>L24</f>
        <v>2025</v>
      </c>
      <c r="AC35" s="123">
        <f>M24</f>
        <v>2024</v>
      </c>
      <c r="AD35" s="123">
        <f>N24</f>
        <v>2023</v>
      </c>
      <c r="AE35" s="123">
        <f>$L$24</f>
        <v>2025</v>
      </c>
      <c r="AF35" s="123">
        <f>$M$24</f>
        <v>2024</v>
      </c>
      <c r="AG35" s="123">
        <f>N24</f>
        <v>2023</v>
      </c>
      <c r="AH35" s="123">
        <f>$L$24</f>
        <v>2025</v>
      </c>
      <c r="AI35" s="123">
        <f>$M$24</f>
        <v>2024</v>
      </c>
      <c r="AJ35" s="123">
        <f>N24</f>
        <v>2023</v>
      </c>
      <c r="AK35" s="123">
        <f>$L$24</f>
        <v>2025</v>
      </c>
      <c r="AL35" s="123">
        <f>$M$24</f>
        <v>2024</v>
      </c>
      <c r="AM35" s="123">
        <f>N24</f>
        <v>2023</v>
      </c>
      <c r="AN35" s="123">
        <f>$L$24</f>
        <v>2025</v>
      </c>
      <c r="AO35" s="123">
        <f>$M$24</f>
        <v>2024</v>
      </c>
      <c r="AP35" s="123">
        <f>N24</f>
        <v>2023</v>
      </c>
      <c r="AQ35" s="123">
        <f>$L$24</f>
        <v>2025</v>
      </c>
      <c r="AR35" s="123">
        <f>$M$24</f>
        <v>2024</v>
      </c>
      <c r="AS35" s="123">
        <f>N24</f>
        <v>2023</v>
      </c>
      <c r="AT35" s="123">
        <f>$L$24</f>
        <v>2025</v>
      </c>
      <c r="AU35" s="123">
        <f>$M$24</f>
        <v>2024</v>
      </c>
      <c r="AV35" s="123">
        <f>N24</f>
        <v>2023</v>
      </c>
      <c r="AW35" s="123">
        <f>$L$24</f>
        <v>2025</v>
      </c>
      <c r="AX35" s="123">
        <f>$M$24</f>
        <v>2024</v>
      </c>
      <c r="AY35" s="123">
        <f>N24</f>
        <v>2023</v>
      </c>
      <c r="AZ35" s="123">
        <f>$L$24</f>
        <v>2025</v>
      </c>
      <c r="BA35" s="123">
        <f>$M$24</f>
        <v>2024</v>
      </c>
      <c r="BB35" s="123">
        <f>N24</f>
        <v>2023</v>
      </c>
      <c r="BC35" s="123">
        <f>$L$24</f>
        <v>2025</v>
      </c>
      <c r="BD35" s="123">
        <f>$M$24</f>
        <v>2024</v>
      </c>
      <c r="BE35" s="123">
        <f>N24</f>
        <v>2023</v>
      </c>
      <c r="BF35" s="123">
        <f>$L$24</f>
        <v>2025</v>
      </c>
      <c r="BG35" s="123">
        <f>$M$24</f>
        <v>2024</v>
      </c>
      <c r="BH35" s="123">
        <f>N24</f>
        <v>2023</v>
      </c>
      <c r="BI35" s="123">
        <f>$L$24</f>
        <v>2025</v>
      </c>
      <c r="BJ35" s="123">
        <f>$M$24</f>
        <v>2024</v>
      </c>
      <c r="BK35" s="123">
        <f>Q24</f>
        <v>2023</v>
      </c>
      <c r="BL35" s="123">
        <f>$L$24</f>
        <v>2025</v>
      </c>
      <c r="BM35" s="123">
        <f>$M$24</f>
        <v>2024</v>
      </c>
      <c r="BN35" s="123">
        <f>N24</f>
        <v>2023</v>
      </c>
      <c r="BO35" s="123">
        <f>$L$24</f>
        <v>2025</v>
      </c>
      <c r="BP35" s="123">
        <f>$M$24</f>
        <v>2024</v>
      </c>
      <c r="BQ35" s="123">
        <f>N24</f>
        <v>2023</v>
      </c>
      <c r="BR35" s="123">
        <f t="shared" ref="BR35" si="16">$L$24</f>
        <v>2025</v>
      </c>
      <c r="BS35" s="123">
        <f t="shared" ref="BS35" si="17">$M$24</f>
        <v>2024</v>
      </c>
      <c r="BT35" s="123">
        <f>N24</f>
        <v>2023</v>
      </c>
      <c r="BU35" s="123">
        <f t="shared" ref="BU35" si="18">$L$24</f>
        <v>2025</v>
      </c>
      <c r="BV35" s="123">
        <f t="shared" ref="BV35" si="19">$M$24</f>
        <v>2024</v>
      </c>
      <c r="BW35" s="123">
        <f>N24</f>
        <v>2023</v>
      </c>
      <c r="BX35" s="123">
        <f t="shared" ref="BX35" si="20">$L$24</f>
        <v>2025</v>
      </c>
      <c r="BY35" s="123">
        <f t="shared" ref="BY35" si="21">$M$24</f>
        <v>2024</v>
      </c>
      <c r="BZ35" s="123">
        <f>N24</f>
        <v>2023</v>
      </c>
      <c r="CA35" s="123">
        <f t="shared" ref="CA35" si="22">$L$24</f>
        <v>2025</v>
      </c>
      <c r="CB35" s="123">
        <f t="shared" ref="CB35" si="23">$M$24</f>
        <v>2024</v>
      </c>
      <c r="CC35" s="123">
        <f>N24</f>
        <v>2023</v>
      </c>
      <c r="CD35" s="123">
        <f t="shared" ref="CD35" si="24">$L$24</f>
        <v>2025</v>
      </c>
      <c r="CE35" s="123">
        <f t="shared" ref="CE35" si="25">$M$24</f>
        <v>2024</v>
      </c>
      <c r="CF35" s="123">
        <f>N24</f>
        <v>2023</v>
      </c>
      <c r="CG35" s="123">
        <f t="shared" ref="CG35" si="26">$L$24</f>
        <v>2025</v>
      </c>
      <c r="CH35" s="123">
        <f t="shared" ref="CH35" si="27">$M$24</f>
        <v>2024</v>
      </c>
      <c r="CI35" s="123">
        <f>N24</f>
        <v>2023</v>
      </c>
      <c r="CJ35" s="123">
        <f t="shared" ref="CJ35" si="28">$L$24</f>
        <v>2025</v>
      </c>
      <c r="CK35" s="123">
        <f t="shared" ref="CK35" si="29">$M$24</f>
        <v>2024</v>
      </c>
      <c r="CL35" s="123">
        <f>N24</f>
        <v>2023</v>
      </c>
      <c r="CM35" s="123">
        <f t="shared" ref="CM35" si="30">$L$24</f>
        <v>2025</v>
      </c>
      <c r="CN35" s="123">
        <f t="shared" ref="CN35" si="31">$M$24</f>
        <v>2024</v>
      </c>
      <c r="CO35" s="123">
        <f>N24</f>
        <v>2023</v>
      </c>
    </row>
    <row r="36" spans="1:93" s="20" customFormat="1">
      <c r="B36" s="153" t="str">
        <f>IF($L$28=0,"",IF($L$28&lt;=E20,$D$7,$D$8))</f>
        <v/>
      </c>
      <c r="C36" s="3"/>
      <c r="D36" s="153" t="str">
        <f>IF(M28=0,"",IF(M28&lt;=E20,$D$7,$D$8))</f>
        <v/>
      </c>
      <c r="E36" s="29"/>
      <c r="F36" s="153" t="str">
        <f>IF(N28=0,"",IF(N28&lt;=E20,$D$7,$D$8))</f>
        <v/>
      </c>
      <c r="G36" s="29"/>
      <c r="H36" s="25"/>
      <c r="I36" s="3"/>
      <c r="J36" s="197"/>
      <c r="K36" s="198"/>
      <c r="L36" s="198"/>
      <c r="M36" s="198"/>
      <c r="N36" s="198"/>
      <c r="O36" s="198"/>
      <c r="P36" s="198"/>
      <c r="Q36" s="199"/>
      <c r="R36" s="116" t="s">
        <v>51</v>
      </c>
      <c r="S36" s="45">
        <f>IF(S32="Saistītais",100%,IF(S32="Partneris",49.99%,0))</f>
        <v>0</v>
      </c>
      <c r="T36" s="45">
        <f>IF(S32="Saistītais",100%,IF(S32="Partneris",49.99%,0))</f>
        <v>0</v>
      </c>
      <c r="U36" s="45">
        <f>IF(S32="Saistītais",100%,IF(S32="Partneris",49.99%,0))</f>
        <v>0</v>
      </c>
      <c r="V36" s="45">
        <f>IF(V32="Saistītais",100%,IF(V32="Partneris",49.99%,0))</f>
        <v>0</v>
      </c>
      <c r="W36" s="45">
        <f>IF(V32="Saistītais",100%,IF(V32="Partneris",49.99%,0))</f>
        <v>0</v>
      </c>
      <c r="X36" s="45">
        <f>IF(V32="Saistītais",100%,IF(V32="Partneris",49.99%,0))</f>
        <v>0</v>
      </c>
      <c r="Y36" s="45">
        <f>IF(Y32="Saistītais",100%,IF(Y32="Partneris",49.99%,0))</f>
        <v>0</v>
      </c>
      <c r="Z36" s="45">
        <f>IF(Y32="Saistītais",100%,IF(Y32="Partneris",49.99%,0))</f>
        <v>0</v>
      </c>
      <c r="AA36" s="45">
        <f>IF(Y32="Saistītais",100%,IF(Y32="Partneris",49.99%,0))</f>
        <v>0</v>
      </c>
      <c r="AB36" s="45">
        <f>IF(AB32="Saistītais",100%,IF(AB32="Partneris",49.99%,0))</f>
        <v>0</v>
      </c>
      <c r="AC36" s="45">
        <f>IF(AB32="Saistītais",100%,IF(AB32="Partneris",49.99%,0))</f>
        <v>0</v>
      </c>
      <c r="AD36" s="45">
        <f>IF(AB32="Saistītais",100%,IF(AB32="Partneris",49.99%,0))</f>
        <v>0</v>
      </c>
      <c r="AE36" s="45">
        <f>IF(AE32="Saistītais",100%,IF(AE32="Partneris",49.99%,0))</f>
        <v>0</v>
      </c>
      <c r="AF36" s="45">
        <f>IF(AE32="Saistītais",100%,IF(AE32="Partneris",49.99%,0))</f>
        <v>0</v>
      </c>
      <c r="AG36" s="45">
        <f>IF(AE32="Saistītais",100%,IF(AE32="Partneris",49.99%,0))</f>
        <v>0</v>
      </c>
      <c r="AH36" s="45">
        <f>IF(AH32="Saistītais",100%,IF(AH32="Partneris",49.99%,0))</f>
        <v>0</v>
      </c>
      <c r="AI36" s="45">
        <f>IF(AH32="Saistītais",100%,IF(AH32="Partneris",49.99%,0))</f>
        <v>0</v>
      </c>
      <c r="AJ36" s="45">
        <f>IF(AH32="Saistītais",100%,IF(AH32="Partneris",49.99%,0))</f>
        <v>0</v>
      </c>
      <c r="AK36" s="45">
        <f>IF(AK32="Saistītais",100%,IF(AK32="Partneris",49.99%,0))</f>
        <v>0</v>
      </c>
      <c r="AL36" s="45">
        <f>IF(AK32="Saistītais",100%,IF(AK32="Partneris",49.99%,0))</f>
        <v>0</v>
      </c>
      <c r="AM36" s="45">
        <f>IF(AK32="Saistītais",100%,IF(AK32="Partneris",49.99%,0))</f>
        <v>0</v>
      </c>
      <c r="AN36" s="45">
        <f>IF(AN32="Saistītais",100%,IF(AN32="Partneris",49.99%,0))</f>
        <v>0</v>
      </c>
      <c r="AO36" s="45">
        <f>IF(AN32="Saistītais",100%,IF(AN32="Partneris",49.99%,0))</f>
        <v>0</v>
      </c>
      <c r="AP36" s="45">
        <f>IF(AN32="Saistītais",100%,IF(AN32="Partneris",49.99%,0))</f>
        <v>0</v>
      </c>
      <c r="AQ36" s="45">
        <f>IF(AQ32="Saistītais",100%,IF(AQ32="Partneris",49.99%,0))</f>
        <v>0</v>
      </c>
      <c r="AR36" s="45">
        <f>IF(AQ32="Saistītais",100%,IF(AQ32="Partneris",49.99%,0))</f>
        <v>0</v>
      </c>
      <c r="AS36" s="45">
        <f>IF(AQ32="Saistītais",100%,IF(AQ32="Partneris",49.99%,0))</f>
        <v>0</v>
      </c>
      <c r="AT36" s="45">
        <f>IF(AT32="Saistītais",100%,IF(AT32="Partneris",49.99%,0))</f>
        <v>0</v>
      </c>
      <c r="AU36" s="45">
        <f>IF(AT32="Saistītais",100%,IF(AT32="Partneris",49.99%,0))</f>
        <v>0</v>
      </c>
      <c r="AV36" s="45">
        <f>IF(AT32="Saistītais",100%,IF(AT32="Partneris",49.99%,0))</f>
        <v>0</v>
      </c>
      <c r="AW36" s="45">
        <f>IF(AW32="Saistītais",100%,IF(AW32="Partneris",49.99%,0))</f>
        <v>0</v>
      </c>
      <c r="AX36" s="45">
        <f>IF(AW32="Saistītais",100%,IF(AW32="Partneris",49.99%,0))</f>
        <v>0</v>
      </c>
      <c r="AY36" s="45">
        <f>IF(AW32="Saistītais",100%,IF(AW32="Partneris",49.99%,0))</f>
        <v>0</v>
      </c>
      <c r="AZ36" s="45">
        <f>IF(AZ32="Saistītais",100%,IF(AZ32="Partneris",49.99%,0))</f>
        <v>0</v>
      </c>
      <c r="BA36" s="45">
        <f>IF(AZ32="Saistītais",100%,IF(AZ32="Partneris",49.99%,0))</f>
        <v>0</v>
      </c>
      <c r="BB36" s="45">
        <f>IF(AZ32="Saistītais",100%,IF(AZ32="Partneris",49.99%,0))</f>
        <v>0</v>
      </c>
      <c r="BC36" s="45">
        <f>IF(BC32="Saistītais",100%,IF(BC32="Partneris",49.99%,0))</f>
        <v>0</v>
      </c>
      <c r="BD36" s="45">
        <f>IF(BC32="Saistītais",100%,IF(BC32="Partneris",49.99%,0))</f>
        <v>0</v>
      </c>
      <c r="BE36" s="45">
        <f>IF(BC32="Saistītais",100%,IF(BC32="Partneris",49.99%,0))</f>
        <v>0</v>
      </c>
      <c r="BF36" s="45">
        <f>IF(BF32="Saistītais",100%,IF(BF32="Partneris",49.99%,0))</f>
        <v>0</v>
      </c>
      <c r="BG36" s="45">
        <f>IF(BF32="Saistītais",100%,IF(BF32="Partneris",49.99%,0))</f>
        <v>0</v>
      </c>
      <c r="BH36" s="45">
        <f>IF(BF32="Saistītais",100%,IF(BF32="Partneris",49.99%,0))</f>
        <v>0</v>
      </c>
      <c r="BI36" s="45">
        <f>IF(BI32="Saistītais",100%,IF(BI32="Partneris",49.99%,0))</f>
        <v>0</v>
      </c>
      <c r="BJ36" s="45">
        <f>IF(BI32="Saistītais",100%,IF(BI32="Partneris",49.99%,0))</f>
        <v>0</v>
      </c>
      <c r="BK36" s="45">
        <f>IF(BI32="Saistītais",100%,IF(BI32="Partneris",49.99%,0))</f>
        <v>0</v>
      </c>
      <c r="BL36" s="45">
        <f>IF(BL32="Saistītais",100%,IF(BL32="Partneris",49.99%,0))</f>
        <v>0</v>
      </c>
      <c r="BM36" s="45">
        <f>IF(BL32="Saistītais",100%,IF(BL32="Partneris",49.99%,0))</f>
        <v>0</v>
      </c>
      <c r="BN36" s="45">
        <f>IF(BL32="Saistītais",100%,IF(BL32="Partneris",49.99%,0))</f>
        <v>0</v>
      </c>
      <c r="BO36" s="45">
        <f>IF(BO32="Saistītais",100%,IF(BO32="Partneris",49.99%,0))</f>
        <v>0</v>
      </c>
      <c r="BP36" s="45">
        <f>IF(BO32="Saistītais",100%,IF(BO32="Partneris",49.99%,0))</f>
        <v>0</v>
      </c>
      <c r="BQ36" s="45">
        <f>IF(BO32="Saistītais",100%,IF(BO32="Partneris",49.99%,0))</f>
        <v>0</v>
      </c>
      <c r="BR36" s="45">
        <f>IF(BR32="Saistītais",100%,IF(BR32="Partneris",49.99%,0))</f>
        <v>0</v>
      </c>
      <c r="BS36" s="45">
        <f>IF(BR32="Saistītais",100%,IF(BR32="Partneris",49.99%,0))</f>
        <v>0</v>
      </c>
      <c r="BT36" s="45">
        <f>IF(BR32="Saistītais",100%,IF(BR32="Partneris",49.99%,0))</f>
        <v>0</v>
      </c>
      <c r="BU36" s="45">
        <f>IF(BU32="Saistītais",100%,IF(BU32="Partneris",49.99%,0))</f>
        <v>0</v>
      </c>
      <c r="BV36" s="45">
        <f>IF(BU32="Saistītais",100%,IF(BU32="Partneris",49.99%,0))</f>
        <v>0</v>
      </c>
      <c r="BW36" s="45">
        <f>IF(BU32="Saistītais",100%,IF(BU32="Partneris",49.99%,0))</f>
        <v>0</v>
      </c>
      <c r="BX36" s="45">
        <f>IF(BX32="Saistītais",100%,IF(BX32="Partneris",49.99%,0))</f>
        <v>0</v>
      </c>
      <c r="BY36" s="45">
        <f>IF(BX32="Saistītais",100%,IF(BX32="Partneris",49.99%,0))</f>
        <v>0</v>
      </c>
      <c r="BZ36" s="45">
        <f>IF(BX32="Saistītais",100%,IF(BX32="Partneris",49.99%,0))</f>
        <v>0</v>
      </c>
      <c r="CA36" s="45">
        <f>IF(CA32="Saistītais",100%,IF(CA32="Partneris",49.99%,0))</f>
        <v>0</v>
      </c>
      <c r="CB36" s="45">
        <f>IF(CA32="Saistītais",100%,IF(CA32="Partneris",49.99%,0))</f>
        <v>0</v>
      </c>
      <c r="CC36" s="45">
        <f>IF(CA32="Saistītais",100%,IF(CA32="Partneris",49.99%,0))</f>
        <v>0</v>
      </c>
      <c r="CD36" s="45">
        <f>IF(CD32="Saistītais",100%,IF(CD32="Partneris",49.99%,0))</f>
        <v>0</v>
      </c>
      <c r="CE36" s="45">
        <f>IF(CD32="Saistītais",100%,IF(CD32="Partneris",49.99%,0))</f>
        <v>0</v>
      </c>
      <c r="CF36" s="45">
        <f>IF(CD32="Saistītais",100%,IF(CD32="Partneris",49.99%,0))</f>
        <v>0</v>
      </c>
      <c r="CG36" s="45">
        <f>IF(CG32="Saistītais",100%,IF(CG32="Partneris",49.99%,0))</f>
        <v>0</v>
      </c>
      <c r="CH36" s="45">
        <f>IF(CG32="Saistītais",100%,IF(CG32="Partneris",49.99%,0))</f>
        <v>0</v>
      </c>
      <c r="CI36" s="45">
        <f>IF(CG32="Saistītais",100%,IF(CG32="Partneris",49.99%,0))</f>
        <v>0</v>
      </c>
      <c r="CJ36" s="45">
        <f>IF(CJ32="Saistītais",100%,IF(CJ32="Partneris",49.99%,0))</f>
        <v>0</v>
      </c>
      <c r="CK36" s="45">
        <f>IF(CJ32="Saistītais",100%,IF(CJ32="Partneris",49.99%,0))</f>
        <v>0</v>
      </c>
      <c r="CL36" s="45">
        <f>IF(CJ32="Saistītais",100%,IF(CJ32="Partneris",49.99%,0))</f>
        <v>0</v>
      </c>
      <c r="CM36" s="45">
        <f>IF(CM32="Saistītais",100%,IF(CM32="Partneris",49.99%,0))</f>
        <v>0</v>
      </c>
      <c r="CN36" s="45">
        <f>IF(CM32="Saistītais",100%,IF(CM32="Partneris",49.99%,0))</f>
        <v>0</v>
      </c>
      <c r="CO36" s="45">
        <f>IF(CM32="Saistītais",100%,IF(CM32="Partneris",49.99%,0))</f>
        <v>0</v>
      </c>
    </row>
    <row r="37" spans="1:93" s="20" customFormat="1">
      <c r="B37" s="154"/>
      <c r="C37" s="3"/>
      <c r="D37" s="154"/>
      <c r="E37" s="29"/>
      <c r="F37" s="154"/>
      <c r="G37" s="29"/>
      <c r="H37" s="25"/>
      <c r="I37" s="3"/>
      <c r="J37" s="197"/>
      <c r="K37" s="198"/>
      <c r="L37" s="198"/>
      <c r="M37" s="198"/>
      <c r="N37" s="198"/>
      <c r="O37" s="198"/>
      <c r="P37" s="198"/>
      <c r="Q37" s="199"/>
      <c r="R37" s="118" t="s">
        <v>12</v>
      </c>
      <c r="S37" s="4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row>
    <row r="38" spans="1:93" s="20" customFormat="1">
      <c r="B38" s="153" t="str">
        <f>IF($L$26=0,"",IF($L$26&gt;=0,$D$7,$D$8))</f>
        <v/>
      </c>
      <c r="C38" s="39" t="str">
        <f>IF(B38=D7,G7,IF(AND(B38=$D$7,OR(B39=$D$7,B40=$D$7)),$G$7,$G$8))</f>
        <v>NĒ</v>
      </c>
      <c r="D38" s="153" t="str">
        <f>IF(M26=0,"",IF(M26&gt;=0,$D$7,$D$8))</f>
        <v/>
      </c>
      <c r="E38" s="39" t="str">
        <f>IF(D38=D7,G7,IF(AND(D38=$D$7,OR(D39=$D$7,D40=$D$7)),$G$7,$G$8))</f>
        <v>NĒ</v>
      </c>
      <c r="F38" s="153" t="str">
        <f>IF(N26=0,"",IF(N26&gt;=0,$D$7,$D$8))</f>
        <v/>
      </c>
      <c r="G38" s="39" t="str">
        <f>IF(F38=D7,G7,IF(AND(F38=$D$7,OR(F39=$D$7,F40=$D$7)),$G$7,$G$8))</f>
        <v>NĒ</v>
      </c>
      <c r="H38" s="25"/>
      <c r="I38" s="3"/>
      <c r="J38" s="197"/>
      <c r="K38" s="198"/>
      <c r="L38" s="198"/>
      <c r="M38" s="198"/>
      <c r="N38" s="198"/>
      <c r="O38" s="198"/>
      <c r="P38" s="198"/>
      <c r="Q38" s="199"/>
      <c r="R38" s="118" t="s">
        <v>15</v>
      </c>
      <c r="S38" s="47"/>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c r="CL38" s="18"/>
      <c r="CM38" s="18"/>
      <c r="CN38" s="18"/>
      <c r="CO38" s="18"/>
    </row>
    <row r="39" spans="1:93" s="20" customFormat="1">
      <c r="B39" s="152" t="str">
        <f>IF(L27&gt;50000000,D7,D8)</f>
        <v>NEIZPILDĀS</v>
      </c>
      <c r="C39" s="3"/>
      <c r="D39" s="152" t="str">
        <f>IF(M27&gt;50000000,D7,D8)</f>
        <v>NEIZPILDĀS</v>
      </c>
      <c r="E39" s="29"/>
      <c r="F39" s="152" t="str">
        <f>IF(N27&gt;50000000,D7,D8)</f>
        <v>NEIZPILDĀS</v>
      </c>
      <c r="G39" s="29"/>
      <c r="H39" s="25"/>
      <c r="I39" s="3"/>
      <c r="J39" s="197"/>
      <c r="K39" s="198"/>
      <c r="L39" s="198"/>
      <c r="M39" s="198"/>
      <c r="N39" s="198"/>
      <c r="O39" s="198"/>
      <c r="P39" s="198"/>
      <c r="Q39" s="199"/>
      <c r="R39" s="118" t="s">
        <v>19</v>
      </c>
      <c r="S39" s="47"/>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18"/>
      <c r="BM39" s="18"/>
      <c r="BN39" s="18"/>
      <c r="BO39" s="18"/>
      <c r="BP39" s="18"/>
      <c r="BQ39" s="18"/>
      <c r="BR39" s="18"/>
      <c r="BS39" s="18"/>
      <c r="BT39" s="18"/>
      <c r="BU39" s="18"/>
      <c r="BV39" s="18"/>
      <c r="BW39" s="18"/>
      <c r="BX39" s="18"/>
      <c r="BY39" s="18"/>
      <c r="BZ39" s="18"/>
      <c r="CA39" s="18"/>
      <c r="CB39" s="18"/>
      <c r="CC39" s="18"/>
      <c r="CD39" s="18"/>
      <c r="CE39" s="18"/>
      <c r="CF39" s="18"/>
      <c r="CG39" s="18"/>
      <c r="CH39" s="18"/>
      <c r="CI39" s="18"/>
      <c r="CJ39" s="18"/>
      <c r="CK39" s="18"/>
      <c r="CL39" s="18"/>
      <c r="CM39" s="18"/>
      <c r="CN39" s="18"/>
      <c r="CO39" s="18"/>
    </row>
    <row r="40" spans="1:93" s="133" customFormat="1" ht="37.5" customHeight="1">
      <c r="A40" s="20"/>
      <c r="B40" s="152" t="str">
        <f>IF(L28&gt;43000000,D7,D8)</f>
        <v>NEIZPILDĀS</v>
      </c>
      <c r="C40" s="3"/>
      <c r="D40" s="152" t="str">
        <f>IF(M28&gt;43000000,D7,D8)</f>
        <v>NEIZPILDĀS</v>
      </c>
      <c r="E40" s="2"/>
      <c r="F40" s="152" t="str">
        <f>IF(N28&gt;43000000,D7,D8)</f>
        <v>NEIZPILDĀS</v>
      </c>
      <c r="G40" s="2"/>
      <c r="H40" s="9"/>
      <c r="I40" s="3"/>
      <c r="J40" s="197"/>
      <c r="K40" s="198"/>
      <c r="L40" s="198"/>
      <c r="M40" s="198"/>
      <c r="N40" s="198"/>
      <c r="O40" s="198"/>
      <c r="P40" s="198"/>
      <c r="Q40" s="199"/>
      <c r="R40" s="67" t="s">
        <v>21</v>
      </c>
      <c r="S40" s="191"/>
      <c r="T40" s="192"/>
      <c r="U40" s="193"/>
      <c r="V40" s="215"/>
      <c r="W40" s="215"/>
      <c r="X40" s="215"/>
      <c r="Y40" s="191"/>
      <c r="Z40" s="192"/>
      <c r="AA40" s="193"/>
      <c r="AB40" s="191"/>
      <c r="AC40" s="192"/>
      <c r="AD40" s="193"/>
      <c r="AE40" s="191"/>
      <c r="AF40" s="192"/>
      <c r="AG40" s="193"/>
      <c r="AH40" s="191"/>
      <c r="AI40" s="192"/>
      <c r="AJ40" s="193"/>
      <c r="AK40" s="191"/>
      <c r="AL40" s="192"/>
      <c r="AM40" s="193"/>
      <c r="AN40" s="191"/>
      <c r="AO40" s="192"/>
      <c r="AP40" s="193"/>
      <c r="AQ40" s="191"/>
      <c r="AR40" s="192"/>
      <c r="AS40" s="193"/>
      <c r="AT40" s="191"/>
      <c r="AU40" s="192"/>
      <c r="AV40" s="193"/>
      <c r="AW40" s="191"/>
      <c r="AX40" s="192"/>
      <c r="AY40" s="193"/>
      <c r="AZ40" s="191"/>
      <c r="BA40" s="192"/>
      <c r="BB40" s="193"/>
      <c r="BC40" s="191"/>
      <c r="BD40" s="192"/>
      <c r="BE40" s="193"/>
      <c r="BF40" s="191"/>
      <c r="BG40" s="192"/>
      <c r="BH40" s="193"/>
      <c r="BI40" s="191"/>
      <c r="BJ40" s="192"/>
      <c r="BK40" s="193"/>
      <c r="BL40" s="191"/>
      <c r="BM40" s="192"/>
      <c r="BN40" s="193"/>
      <c r="BO40" s="191"/>
      <c r="BP40" s="192"/>
      <c r="BQ40" s="193"/>
      <c r="BR40" s="191"/>
      <c r="BS40" s="192"/>
      <c r="BT40" s="193"/>
      <c r="BU40" s="191"/>
      <c r="BV40" s="192"/>
      <c r="BW40" s="193"/>
      <c r="BX40" s="191"/>
      <c r="BY40" s="192"/>
      <c r="BZ40" s="193"/>
      <c r="CA40" s="191"/>
      <c r="CB40" s="192"/>
      <c r="CC40" s="193"/>
      <c r="CD40" s="191"/>
      <c r="CE40" s="192"/>
      <c r="CF40" s="193"/>
      <c r="CG40" s="191"/>
      <c r="CH40" s="192"/>
      <c r="CI40" s="193"/>
      <c r="CJ40" s="191"/>
      <c r="CK40" s="192"/>
      <c r="CL40" s="193"/>
      <c r="CM40" s="191"/>
      <c r="CN40" s="192"/>
      <c r="CO40" s="193"/>
    </row>
    <row r="41" spans="1:93" s="20" customFormat="1">
      <c r="B41" s="155"/>
      <c r="C41" s="2"/>
      <c r="D41" s="157"/>
      <c r="E41" s="3"/>
      <c r="F41" s="158"/>
      <c r="G41" s="3"/>
      <c r="H41" s="3"/>
      <c r="I41" s="3"/>
      <c r="J41" s="197"/>
      <c r="K41" s="198"/>
      <c r="L41" s="198"/>
      <c r="M41" s="198"/>
      <c r="N41" s="198"/>
      <c r="O41" s="198"/>
      <c r="P41" s="198"/>
      <c r="Q41" s="199"/>
      <c r="R41" s="49"/>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2"/>
    </row>
    <row r="42" spans="1:93" s="20" customFormat="1">
      <c r="B42" s="206" t="str">
        <f>IF(AND(L26=0,L27=0,L28=0),"Jānosaka statuss",IF(AND(L27=0,L28=0),"Nav visa informācija",IF(C26=$G$7,$B$11,IF(C30=$G$7,$B$15,IF(C34=$G$7,$B$18,IF(C38=$G$7,$B$21,"Nav iespējams noteikt statusu"))))))</f>
        <v>Jānosaka statuss</v>
      </c>
      <c r="C42" s="112"/>
      <c r="D42" s="206" t="str">
        <f>IF(AND(M26=0,M27=0,M28=0),"Jānosaka statuss",IF(AND(M27=0,M28=0),"Nav visa informācija",IF(E26=$G$7,$B$11,IF(E30=$G$7,$B$15,IF(E34=$G$7,$B$18,IF(E38=$G$7,$B$21,"Nav iespējams noteikt statusu"))))))</f>
        <v>Jānosaka statuss</v>
      </c>
      <c r="E42" s="113"/>
      <c r="F42" s="206" t="str">
        <f>IF(AND(N26=0,N27=0,N28=0),"Jānosaka statuss",IF(AND(N27=0,N28=0),"Nav visa informācija",IF(G26=$G$7,$B$11,IF(G30=$G$7,$B$15,IF(G34=$G$7,$B$18,IF(G38=$G$7,$B$21,"Nav iespējams noteikt statusu"))))))</f>
        <v>Jānosaka statuss</v>
      </c>
      <c r="G42" s="3"/>
      <c r="H42" s="9"/>
      <c r="I42" s="3"/>
      <c r="J42" s="197"/>
      <c r="K42" s="198"/>
      <c r="L42" s="198"/>
      <c r="M42" s="198"/>
      <c r="N42" s="198"/>
      <c r="O42" s="198"/>
      <c r="P42" s="198"/>
      <c r="Q42" s="199"/>
      <c r="R42" s="119"/>
      <c r="S42" s="176" t="s">
        <v>108</v>
      </c>
      <c r="T42" s="177"/>
      <c r="U42" s="178"/>
      <c r="V42" s="176" t="s">
        <v>109</v>
      </c>
      <c r="W42" s="177"/>
      <c r="X42" s="178"/>
      <c r="Y42" s="176" t="s">
        <v>110</v>
      </c>
      <c r="Z42" s="177"/>
      <c r="AA42" s="178"/>
      <c r="AB42" s="176" t="s">
        <v>111</v>
      </c>
      <c r="AC42" s="177"/>
      <c r="AD42" s="178"/>
      <c r="AE42" s="176" t="s">
        <v>115</v>
      </c>
      <c r="AF42" s="177"/>
      <c r="AG42" s="178"/>
      <c r="AH42" s="176" t="s">
        <v>116</v>
      </c>
      <c r="AI42" s="177"/>
      <c r="AJ42" s="178"/>
      <c r="AK42" s="176" t="s">
        <v>117</v>
      </c>
      <c r="AL42" s="177"/>
      <c r="AM42" s="178"/>
      <c r="AN42" s="176" t="s">
        <v>121</v>
      </c>
      <c r="AO42" s="177"/>
      <c r="AP42" s="178"/>
      <c r="AQ42" s="176" t="s">
        <v>122</v>
      </c>
      <c r="AR42" s="177"/>
      <c r="AS42" s="178"/>
      <c r="AT42" s="176" t="s">
        <v>123</v>
      </c>
      <c r="AU42" s="177"/>
      <c r="AV42" s="178"/>
      <c r="AW42" s="176" t="s">
        <v>127</v>
      </c>
      <c r="AX42" s="177"/>
      <c r="AY42" s="178"/>
      <c r="AZ42" s="176" t="s">
        <v>128</v>
      </c>
      <c r="BA42" s="177"/>
      <c r="BB42" s="178"/>
      <c r="BC42" s="176" t="s">
        <v>129</v>
      </c>
      <c r="BD42" s="177"/>
      <c r="BE42" s="178"/>
      <c r="BF42" s="176" t="s">
        <v>133</v>
      </c>
      <c r="BG42" s="177"/>
      <c r="BH42" s="178"/>
      <c r="BI42" s="176" t="s">
        <v>134</v>
      </c>
      <c r="BJ42" s="177"/>
      <c r="BK42" s="178"/>
      <c r="BL42" s="176" t="s">
        <v>135</v>
      </c>
      <c r="BM42" s="177"/>
      <c r="BN42" s="178"/>
      <c r="BO42" s="176" t="s">
        <v>139</v>
      </c>
      <c r="BP42" s="177"/>
      <c r="BQ42" s="178"/>
      <c r="BR42" s="176" t="s">
        <v>140</v>
      </c>
      <c r="BS42" s="177"/>
      <c r="BT42" s="178"/>
      <c r="BU42" s="176" t="s">
        <v>141</v>
      </c>
      <c r="BV42" s="177"/>
      <c r="BW42" s="178"/>
      <c r="BX42" s="176" t="s">
        <v>143</v>
      </c>
      <c r="BY42" s="177"/>
      <c r="BZ42" s="178"/>
      <c r="CA42" s="176" t="s">
        <v>147</v>
      </c>
      <c r="CB42" s="177"/>
      <c r="CC42" s="178"/>
      <c r="CD42" s="176" t="s">
        <v>148</v>
      </c>
      <c r="CE42" s="177"/>
      <c r="CF42" s="178"/>
      <c r="CG42" s="176" t="s">
        <v>149</v>
      </c>
      <c r="CH42" s="177"/>
      <c r="CI42" s="178"/>
      <c r="CJ42" s="176" t="s">
        <v>33</v>
      </c>
      <c r="CK42" s="177"/>
      <c r="CL42" s="178"/>
      <c r="CM42" s="176" t="s">
        <v>34</v>
      </c>
      <c r="CN42" s="177"/>
      <c r="CO42" s="178"/>
    </row>
    <row r="43" spans="1:93" s="20" customFormat="1" ht="14.25" customHeight="1">
      <c r="B43" s="207"/>
      <c r="C43" s="2"/>
      <c r="D43" s="207"/>
      <c r="E43" s="3"/>
      <c r="F43" s="207"/>
      <c r="G43" s="3"/>
      <c r="H43" s="9"/>
      <c r="I43" s="3"/>
      <c r="J43" s="197"/>
      <c r="K43" s="198"/>
      <c r="L43" s="198"/>
      <c r="M43" s="198"/>
      <c r="N43" s="198"/>
      <c r="O43" s="198"/>
      <c r="P43" s="198"/>
      <c r="Q43" s="199"/>
      <c r="R43" s="116" t="s">
        <v>50</v>
      </c>
      <c r="S43" s="188"/>
      <c r="T43" s="183"/>
      <c r="U43" s="184"/>
      <c r="V43" s="184"/>
      <c r="W43" s="184"/>
      <c r="X43" s="213"/>
      <c r="Y43" s="188"/>
      <c r="Z43" s="183"/>
      <c r="AA43" s="184"/>
      <c r="AB43" s="188"/>
      <c r="AC43" s="183"/>
      <c r="AD43" s="184"/>
      <c r="AE43" s="188"/>
      <c r="AF43" s="183"/>
      <c r="AG43" s="184"/>
      <c r="AH43" s="188"/>
      <c r="AI43" s="183"/>
      <c r="AJ43" s="184"/>
      <c r="AK43" s="188"/>
      <c r="AL43" s="183"/>
      <c r="AM43" s="184"/>
      <c r="AN43" s="188"/>
      <c r="AO43" s="183"/>
      <c r="AP43" s="184"/>
      <c r="AQ43" s="188"/>
      <c r="AR43" s="183"/>
      <c r="AS43" s="184"/>
      <c r="AT43" s="188"/>
      <c r="AU43" s="183"/>
      <c r="AV43" s="184"/>
      <c r="AW43" s="188"/>
      <c r="AX43" s="183"/>
      <c r="AY43" s="184"/>
      <c r="AZ43" s="188"/>
      <c r="BA43" s="183"/>
      <c r="BB43" s="184"/>
      <c r="BC43" s="188"/>
      <c r="BD43" s="183"/>
      <c r="BE43" s="184"/>
      <c r="BF43" s="188"/>
      <c r="BG43" s="183"/>
      <c r="BH43" s="184"/>
      <c r="BI43" s="188"/>
      <c r="BJ43" s="183"/>
      <c r="BK43" s="184"/>
      <c r="BL43" s="188"/>
      <c r="BM43" s="183"/>
      <c r="BN43" s="184"/>
      <c r="BO43" s="188"/>
      <c r="BP43" s="183"/>
      <c r="BQ43" s="184"/>
      <c r="BR43" s="188"/>
      <c r="BS43" s="183"/>
      <c r="BT43" s="184"/>
      <c r="BU43" s="188"/>
      <c r="BV43" s="183"/>
      <c r="BW43" s="184"/>
      <c r="BX43" s="188"/>
      <c r="BY43" s="183"/>
      <c r="BZ43" s="184"/>
      <c r="CA43" s="188"/>
      <c r="CB43" s="183"/>
      <c r="CC43" s="184"/>
      <c r="CD43" s="188"/>
      <c r="CE43" s="183"/>
      <c r="CF43" s="184"/>
      <c r="CG43" s="188"/>
      <c r="CH43" s="183"/>
      <c r="CI43" s="184"/>
      <c r="CJ43" s="188"/>
      <c r="CK43" s="183"/>
      <c r="CL43" s="184"/>
      <c r="CM43" s="188"/>
      <c r="CN43" s="183"/>
      <c r="CO43" s="183"/>
    </row>
    <row r="44" spans="1:93" s="131" customFormat="1" ht="26.25" customHeight="1">
      <c r="A44" s="20"/>
      <c r="B44" s="2"/>
      <c r="C44" s="2"/>
      <c r="D44" s="2"/>
      <c r="E44" s="3"/>
      <c r="F44" s="3"/>
      <c r="G44" s="3"/>
      <c r="H44" s="9"/>
      <c r="I44" s="3"/>
      <c r="J44" s="197"/>
      <c r="K44" s="198"/>
      <c r="L44" s="198"/>
      <c r="M44" s="198"/>
      <c r="N44" s="198"/>
      <c r="O44" s="198"/>
      <c r="P44" s="198"/>
      <c r="Q44" s="199"/>
      <c r="R44" s="117" t="s">
        <v>0</v>
      </c>
      <c r="S44" s="185"/>
      <c r="T44" s="186"/>
      <c r="U44" s="187"/>
      <c r="V44" s="214"/>
      <c r="W44" s="214"/>
      <c r="X44" s="214"/>
      <c r="Y44" s="185"/>
      <c r="Z44" s="186"/>
      <c r="AA44" s="187"/>
      <c r="AB44" s="185"/>
      <c r="AC44" s="186"/>
      <c r="AD44" s="187"/>
      <c r="AE44" s="185"/>
      <c r="AF44" s="186"/>
      <c r="AG44" s="187"/>
      <c r="AH44" s="185"/>
      <c r="AI44" s="186"/>
      <c r="AJ44" s="187"/>
      <c r="AK44" s="185"/>
      <c r="AL44" s="186"/>
      <c r="AM44" s="187"/>
      <c r="AN44" s="185"/>
      <c r="AO44" s="186"/>
      <c r="AP44" s="187"/>
      <c r="AQ44" s="185"/>
      <c r="AR44" s="186"/>
      <c r="AS44" s="187"/>
      <c r="AT44" s="185"/>
      <c r="AU44" s="186"/>
      <c r="AV44" s="187"/>
      <c r="AW44" s="185"/>
      <c r="AX44" s="186"/>
      <c r="AY44" s="187"/>
      <c r="AZ44" s="185"/>
      <c r="BA44" s="186"/>
      <c r="BB44" s="187"/>
      <c r="BC44" s="185"/>
      <c r="BD44" s="186"/>
      <c r="BE44" s="187"/>
      <c r="BF44" s="185"/>
      <c r="BG44" s="186"/>
      <c r="BH44" s="187"/>
      <c r="BI44" s="185"/>
      <c r="BJ44" s="186"/>
      <c r="BK44" s="187"/>
      <c r="BL44" s="185"/>
      <c r="BM44" s="186"/>
      <c r="BN44" s="187"/>
      <c r="BO44" s="185"/>
      <c r="BP44" s="186"/>
      <c r="BQ44" s="187"/>
      <c r="BR44" s="185"/>
      <c r="BS44" s="186"/>
      <c r="BT44" s="187"/>
      <c r="BU44" s="185"/>
      <c r="BV44" s="186"/>
      <c r="BW44" s="187"/>
      <c r="BX44" s="185"/>
      <c r="BY44" s="186"/>
      <c r="BZ44" s="187"/>
      <c r="CA44" s="185"/>
      <c r="CB44" s="186"/>
      <c r="CC44" s="187"/>
      <c r="CD44" s="185"/>
      <c r="CE44" s="186"/>
      <c r="CF44" s="187"/>
      <c r="CG44" s="185"/>
      <c r="CH44" s="186"/>
      <c r="CI44" s="187"/>
      <c r="CJ44" s="185"/>
      <c r="CK44" s="186"/>
      <c r="CL44" s="187"/>
      <c r="CM44" s="185"/>
      <c r="CN44" s="186"/>
      <c r="CO44" s="187"/>
    </row>
    <row r="45" spans="1:93" s="20" customFormat="1" ht="22.5" customHeight="1">
      <c r="B45" s="110"/>
      <c r="C45" s="110"/>
      <c r="D45" s="110"/>
      <c r="E45" s="7"/>
      <c r="F45" s="7"/>
      <c r="G45" s="7"/>
      <c r="H45" s="7"/>
      <c r="I45" s="3"/>
      <c r="J45" s="197"/>
      <c r="K45" s="198"/>
      <c r="L45" s="198"/>
      <c r="M45" s="198"/>
      <c r="N45" s="198"/>
      <c r="O45" s="198"/>
      <c r="P45" s="198"/>
      <c r="Q45" s="199"/>
      <c r="R45" s="116" t="s">
        <v>48</v>
      </c>
      <c r="S45" s="188"/>
      <c r="T45" s="183"/>
      <c r="U45" s="184"/>
      <c r="V45" s="188"/>
      <c r="W45" s="183"/>
      <c r="X45" s="184"/>
      <c r="Y45" s="188"/>
      <c r="Z45" s="183"/>
      <c r="AA45" s="184"/>
      <c r="AB45" s="188"/>
      <c r="AC45" s="183"/>
      <c r="AD45" s="184"/>
      <c r="AE45" s="188"/>
      <c r="AF45" s="183"/>
      <c r="AG45" s="184"/>
      <c r="AH45" s="188"/>
      <c r="AI45" s="183"/>
      <c r="AJ45" s="184"/>
      <c r="AK45" s="188"/>
      <c r="AL45" s="183"/>
      <c r="AM45" s="184"/>
      <c r="AN45" s="188"/>
      <c r="AO45" s="183"/>
      <c r="AP45" s="184"/>
      <c r="AQ45" s="188"/>
      <c r="AR45" s="183"/>
      <c r="AS45" s="184"/>
      <c r="AT45" s="188"/>
      <c r="AU45" s="183"/>
      <c r="AV45" s="184"/>
      <c r="AW45" s="188"/>
      <c r="AX45" s="183"/>
      <c r="AY45" s="184"/>
      <c r="AZ45" s="188"/>
      <c r="BA45" s="183"/>
      <c r="BB45" s="184"/>
      <c r="BC45" s="188"/>
      <c r="BD45" s="183"/>
      <c r="BE45" s="184"/>
      <c r="BF45" s="188"/>
      <c r="BG45" s="183"/>
      <c r="BH45" s="184"/>
      <c r="BI45" s="188"/>
      <c r="BJ45" s="183"/>
      <c r="BK45" s="184"/>
      <c r="BL45" s="188"/>
      <c r="BM45" s="183"/>
      <c r="BN45" s="184"/>
      <c r="BO45" s="188"/>
      <c r="BP45" s="183"/>
      <c r="BQ45" s="184"/>
      <c r="BR45" s="188"/>
      <c r="BS45" s="183"/>
      <c r="BT45" s="184"/>
      <c r="BU45" s="188"/>
      <c r="BV45" s="183"/>
      <c r="BW45" s="184"/>
      <c r="BX45" s="188"/>
      <c r="BY45" s="184"/>
      <c r="BZ45" s="81"/>
      <c r="CA45" s="188"/>
      <c r="CB45" s="183"/>
      <c r="CC45" s="184"/>
      <c r="CD45" s="188"/>
      <c r="CE45" s="183"/>
      <c r="CF45" s="184"/>
      <c r="CG45" s="188"/>
      <c r="CH45" s="183"/>
      <c r="CI45" s="184"/>
      <c r="CJ45" s="188"/>
      <c r="CK45" s="183"/>
      <c r="CL45" s="184"/>
      <c r="CM45" s="188"/>
      <c r="CN45" s="183"/>
      <c r="CO45" s="184"/>
    </row>
    <row r="46" spans="1:93" s="20" customFormat="1" ht="13.5" customHeight="1">
      <c r="I46" s="3"/>
      <c r="J46" s="197"/>
      <c r="K46" s="198"/>
      <c r="L46" s="198"/>
      <c r="M46" s="198"/>
      <c r="N46" s="198"/>
      <c r="O46" s="198"/>
      <c r="P46" s="198"/>
      <c r="Q46" s="199"/>
      <c r="R46" s="116" t="s">
        <v>14</v>
      </c>
      <c r="S46" s="122">
        <f>$L$24</f>
        <v>2025</v>
      </c>
      <c r="T46" s="123">
        <f>$M$24</f>
        <v>2024</v>
      </c>
      <c r="U46" s="123">
        <f>N24</f>
        <v>2023</v>
      </c>
      <c r="V46" s="123">
        <f>$L$24</f>
        <v>2025</v>
      </c>
      <c r="W46" s="123">
        <f>M24</f>
        <v>2024</v>
      </c>
      <c r="X46" s="123">
        <f>N24</f>
        <v>2023</v>
      </c>
      <c r="Y46" s="123">
        <f>$L$24</f>
        <v>2025</v>
      </c>
      <c r="Z46" s="123">
        <f>$M$24</f>
        <v>2024</v>
      </c>
      <c r="AA46" s="123">
        <f>N24</f>
        <v>2023</v>
      </c>
      <c r="AB46" s="123">
        <f>$L$24</f>
        <v>2025</v>
      </c>
      <c r="AC46" s="123">
        <f>$M$24</f>
        <v>2024</v>
      </c>
      <c r="AD46" s="123">
        <f>N24</f>
        <v>2023</v>
      </c>
      <c r="AE46" s="123">
        <f>$L$24</f>
        <v>2025</v>
      </c>
      <c r="AF46" s="123">
        <f>$M$24</f>
        <v>2024</v>
      </c>
      <c r="AG46" s="123">
        <f>N24</f>
        <v>2023</v>
      </c>
      <c r="AH46" s="123">
        <f>$L$24</f>
        <v>2025</v>
      </c>
      <c r="AI46" s="123">
        <f>$M$24</f>
        <v>2024</v>
      </c>
      <c r="AJ46" s="123">
        <f>N24</f>
        <v>2023</v>
      </c>
      <c r="AK46" s="123">
        <f>$L$24</f>
        <v>2025</v>
      </c>
      <c r="AL46" s="123">
        <f>$M$24</f>
        <v>2024</v>
      </c>
      <c r="AM46" s="123">
        <f>N24</f>
        <v>2023</v>
      </c>
      <c r="AN46" s="123">
        <f>$L$24</f>
        <v>2025</v>
      </c>
      <c r="AO46" s="123">
        <f>$M$24</f>
        <v>2024</v>
      </c>
      <c r="AP46" s="123">
        <f>N24</f>
        <v>2023</v>
      </c>
      <c r="AQ46" s="123">
        <f>$L$24</f>
        <v>2025</v>
      </c>
      <c r="AR46" s="123">
        <f>$M$24</f>
        <v>2024</v>
      </c>
      <c r="AS46" s="123">
        <f>N24</f>
        <v>2023</v>
      </c>
      <c r="AT46" s="123">
        <f>$L$24</f>
        <v>2025</v>
      </c>
      <c r="AU46" s="123">
        <f>$M$24</f>
        <v>2024</v>
      </c>
      <c r="AV46" s="123">
        <f>N24</f>
        <v>2023</v>
      </c>
      <c r="AW46" s="123">
        <f>$L$24</f>
        <v>2025</v>
      </c>
      <c r="AX46" s="123">
        <f>$M$24</f>
        <v>2024</v>
      </c>
      <c r="AY46" s="123">
        <f>N24</f>
        <v>2023</v>
      </c>
      <c r="AZ46" s="123">
        <f>$L$24</f>
        <v>2025</v>
      </c>
      <c r="BA46" s="123">
        <f>$M$24</f>
        <v>2024</v>
      </c>
      <c r="BB46" s="123">
        <f>N24</f>
        <v>2023</v>
      </c>
      <c r="BC46" s="123">
        <f>$L$24</f>
        <v>2025</v>
      </c>
      <c r="BD46" s="123">
        <f>$M$24</f>
        <v>2024</v>
      </c>
      <c r="BE46" s="123">
        <f>N24</f>
        <v>2023</v>
      </c>
      <c r="BF46" s="123">
        <f>$L$24</f>
        <v>2025</v>
      </c>
      <c r="BG46" s="123">
        <f>$M$24</f>
        <v>2024</v>
      </c>
      <c r="BH46" s="123">
        <f>N24</f>
        <v>2023</v>
      </c>
      <c r="BI46" s="123">
        <f>$L$24</f>
        <v>2025</v>
      </c>
      <c r="BJ46" s="123">
        <f>$M$24</f>
        <v>2024</v>
      </c>
      <c r="BK46" s="123">
        <f>N24</f>
        <v>2023</v>
      </c>
      <c r="BL46" s="123">
        <f>$L$24</f>
        <v>2025</v>
      </c>
      <c r="BM46" s="123">
        <f>$M$24</f>
        <v>2024</v>
      </c>
      <c r="BN46" s="123">
        <f>N24</f>
        <v>2023</v>
      </c>
      <c r="BO46" s="123">
        <f>$L$24</f>
        <v>2025</v>
      </c>
      <c r="BP46" s="123">
        <f>$M$24</f>
        <v>2024</v>
      </c>
      <c r="BQ46" s="123">
        <f>N24</f>
        <v>2023</v>
      </c>
      <c r="BR46" s="123">
        <f t="shared" ref="BR46" si="32">$L$24</f>
        <v>2025</v>
      </c>
      <c r="BS46" s="123">
        <f t="shared" ref="BS46" si="33">$M$24</f>
        <v>2024</v>
      </c>
      <c r="BT46" s="123">
        <f>N24</f>
        <v>2023</v>
      </c>
      <c r="BU46" s="123">
        <f t="shared" ref="BU46" si="34">$L$24</f>
        <v>2025</v>
      </c>
      <c r="BV46" s="123">
        <f t="shared" ref="BV46" si="35">$M$24</f>
        <v>2024</v>
      </c>
      <c r="BW46" s="123">
        <f>N24</f>
        <v>2023</v>
      </c>
      <c r="BX46" s="123">
        <f t="shared" ref="BX46" si="36">$L$24</f>
        <v>2025</v>
      </c>
      <c r="BY46" s="123">
        <f t="shared" ref="BY46" si="37">$M$24</f>
        <v>2024</v>
      </c>
      <c r="BZ46" s="123">
        <f>N24</f>
        <v>2023</v>
      </c>
      <c r="CA46" s="123">
        <f t="shared" ref="CA46" si="38">$L$24</f>
        <v>2025</v>
      </c>
      <c r="CB46" s="123">
        <f t="shared" ref="CB46" si="39">$M$24</f>
        <v>2024</v>
      </c>
      <c r="CC46" s="123">
        <f>N24</f>
        <v>2023</v>
      </c>
      <c r="CD46" s="123">
        <f t="shared" ref="CD46" si="40">$L$24</f>
        <v>2025</v>
      </c>
      <c r="CE46" s="123">
        <f t="shared" ref="CE46" si="41">$M$24</f>
        <v>2024</v>
      </c>
      <c r="CF46" s="123">
        <f>N24</f>
        <v>2023</v>
      </c>
      <c r="CG46" s="123">
        <f t="shared" ref="CG46" si="42">$L$24</f>
        <v>2025</v>
      </c>
      <c r="CH46" s="123">
        <f t="shared" ref="CH46" si="43">$M$24</f>
        <v>2024</v>
      </c>
      <c r="CI46" s="123">
        <f>N24</f>
        <v>2023</v>
      </c>
      <c r="CJ46" s="123">
        <f t="shared" ref="CJ46" si="44">$L$24</f>
        <v>2025</v>
      </c>
      <c r="CK46" s="123">
        <f t="shared" ref="CK46" si="45">$M$24</f>
        <v>2024</v>
      </c>
      <c r="CL46" s="123">
        <f>N24</f>
        <v>2023</v>
      </c>
      <c r="CM46" s="123">
        <f t="shared" ref="CM46" si="46">$L$24</f>
        <v>2025</v>
      </c>
      <c r="CN46" s="123">
        <f t="shared" ref="CN46" si="47">$M$24</f>
        <v>2024</v>
      </c>
      <c r="CO46" s="123">
        <f>N24</f>
        <v>2023</v>
      </c>
    </row>
    <row r="47" spans="1:93" s="20" customFormat="1" ht="12" customHeight="1">
      <c r="I47" s="3"/>
      <c r="J47" s="197"/>
      <c r="K47" s="198"/>
      <c r="L47" s="198"/>
      <c r="M47" s="198"/>
      <c r="N47" s="198"/>
      <c r="O47" s="198"/>
      <c r="P47" s="198"/>
      <c r="Q47" s="199"/>
      <c r="R47" s="116" t="s">
        <v>51</v>
      </c>
      <c r="S47" s="45">
        <f>IF(S43="Saistītais",100%,IF(S43="Partneris",49.99%,0))</f>
        <v>0</v>
      </c>
      <c r="T47" s="45">
        <f>IF(S43="Saistītais",100%,IF(S43="Partneris",49.99%,0))</f>
        <v>0</v>
      </c>
      <c r="U47" s="45">
        <f>IF(S43="Saistītais",100%,IF(S43="Partneris",49.99%,0))</f>
        <v>0</v>
      </c>
      <c r="V47" s="45">
        <f>IF(V43="Saistītais",100%,IF(V43="Partneris",49.99%,0))</f>
        <v>0</v>
      </c>
      <c r="W47" s="45">
        <f>IF(V43="Saistītais",100%,IF(V43="Partneris",49.99%,0))</f>
        <v>0</v>
      </c>
      <c r="X47" s="45">
        <f>IF(V43="Saistītais",100%,IF(V43="Partneris",49.99%,0))</f>
        <v>0</v>
      </c>
      <c r="Y47" s="45">
        <f>IF(Y43="Saistītais",100%,IF(Y43="Partneris",49.99%,0))</f>
        <v>0</v>
      </c>
      <c r="Z47" s="45">
        <f>IF(Y43="Saistītais",100%,IF(Y43="Partneris",49.99%,0))</f>
        <v>0</v>
      </c>
      <c r="AA47" s="45">
        <f>IF(Y43="Saistītais",100%,IF(Y43="Partneris",49.99%,0))</f>
        <v>0</v>
      </c>
      <c r="AB47" s="45">
        <f>IF(AB43="Saistītais",100%,IF(AB43="Partneris",49.99%,0))</f>
        <v>0</v>
      </c>
      <c r="AC47" s="45">
        <f>IF(AB43="Saistītais",100%,IF(AB43="Partneris",49.99%,0))</f>
        <v>0</v>
      </c>
      <c r="AD47" s="45">
        <f>IF(AB43="Saistītais",100%,IF(AB43="Partneris",49.99%,0))</f>
        <v>0</v>
      </c>
      <c r="AE47" s="45">
        <f>IF(AE43="Saistītais",100%,IF(AE43="Partneris",49.99%,0))</f>
        <v>0</v>
      </c>
      <c r="AF47" s="45">
        <f>IF(AE43="Saistītais",100%,IF(AE43="Partneris",49.99%,0))</f>
        <v>0</v>
      </c>
      <c r="AG47" s="45">
        <f>IF(AE43="Saistītais",100%,IF(AE43="Partneris",49.99%,0))</f>
        <v>0</v>
      </c>
      <c r="AH47" s="45">
        <f>IF(AH43="Saistītais",100%,IF(AH43="Partneris",49.99%,0))</f>
        <v>0</v>
      </c>
      <c r="AI47" s="45">
        <f>IF(AH43="Saistītais",100%,IF(AH43="Partneris",49.99%,0))</f>
        <v>0</v>
      </c>
      <c r="AJ47" s="45">
        <f>IF(AH43="Saistītais",100%,IF(AH43="Partneris",49.99%,0))</f>
        <v>0</v>
      </c>
      <c r="AK47" s="45">
        <f>IF(AK43="Saistītais",100%,IF(AK43="Partneris",49.99%,0))</f>
        <v>0</v>
      </c>
      <c r="AL47" s="45">
        <f>IF(AK43="Saistītais",100%,IF(AK43="Partneris",49.99%,0))</f>
        <v>0</v>
      </c>
      <c r="AM47" s="45">
        <f>IF(AK43="Saistītais",100%,IF(AK43="Partneris",49.99%,0))</f>
        <v>0</v>
      </c>
      <c r="AN47" s="45">
        <f>IF(AN43="Saistītais",100%,IF(AN43="Partneris",49.99%,0))</f>
        <v>0</v>
      </c>
      <c r="AO47" s="45">
        <f>IF(AN43="Saistītais",100%,IF(AN43="Partneris",49.99%,0))</f>
        <v>0</v>
      </c>
      <c r="AP47" s="45">
        <f>IF(AN43="Saistītais",100%,IF(AN43="Partneris",49.99%,0))</f>
        <v>0</v>
      </c>
      <c r="AQ47" s="45">
        <f>IF(AQ43="Saistītais",100%,IF(AQ43="Partneris",49.99%,0))</f>
        <v>0</v>
      </c>
      <c r="AR47" s="45">
        <f>IF(AQ43="Saistītais",100%,IF(AQ43="Partneris",49.99%,0))</f>
        <v>0</v>
      </c>
      <c r="AS47" s="45">
        <f>IF(AQ43="Saistītais",100%,IF(AQ43="Partneris",49.99%,0))</f>
        <v>0</v>
      </c>
      <c r="AT47" s="45">
        <f>IF(AT43="Saistītais",100%,IF(AT43="Partneris",49.99%,0))</f>
        <v>0</v>
      </c>
      <c r="AU47" s="45">
        <f>IF(AT43="Saistītais",100%,IF(AT43="Partneris",49.99%,0))</f>
        <v>0</v>
      </c>
      <c r="AV47" s="45">
        <f>IF(AT43="Saistītais",100%,IF(AT43="Partneris",49.99%,0))</f>
        <v>0</v>
      </c>
      <c r="AW47" s="45">
        <f>IF(AW43="Saistītais",100%,IF(AW43="Partneris",49.99%,0))</f>
        <v>0</v>
      </c>
      <c r="AX47" s="45">
        <f>IF(AW43="Saistītais",100%,IF(AW43="Partneris",49.99%,0))</f>
        <v>0</v>
      </c>
      <c r="AY47" s="45">
        <f>IF(AW43="Saistītais",100%,IF(AW43="Partneris",49.99%,0))</f>
        <v>0</v>
      </c>
      <c r="AZ47" s="45">
        <f>IF(AZ43="Saistītais",100%,IF(AZ43="Partneris",49.99%,0))</f>
        <v>0</v>
      </c>
      <c r="BA47" s="45">
        <f>IF(AZ43="Saistītais",100%,IF(AZ43="Partneris",49.99%,0))</f>
        <v>0</v>
      </c>
      <c r="BB47" s="45">
        <f>IF(AZ43="Saistītais",100%,IF(AZ43="Partneris",49.99%,0))</f>
        <v>0</v>
      </c>
      <c r="BC47" s="45">
        <f>IF(BC43="Saistītais",100%,IF(BC43="Partneris",49.99%,0))</f>
        <v>0</v>
      </c>
      <c r="BD47" s="45">
        <f>IF(BC43="Saistītais",100%,IF(BC43="Partneris",49.99%,0))</f>
        <v>0</v>
      </c>
      <c r="BE47" s="45">
        <f>IF(BC43="Saistītais",100%,IF(BC43="Partneris",49.99%,0))</f>
        <v>0</v>
      </c>
      <c r="BF47" s="45">
        <f>IF(BF43="Saistītais",100%,IF(BF43="Partneris",49.99%,0))</f>
        <v>0</v>
      </c>
      <c r="BG47" s="45">
        <f>IF(BF43="Saistītais",100%,IF(BF43="Partneris",49.99%,0))</f>
        <v>0</v>
      </c>
      <c r="BH47" s="45">
        <f>IF(BF43="Saistītais",100%,IF(BF43="Partneris",49.99%,0))</f>
        <v>0</v>
      </c>
      <c r="BI47" s="45">
        <f>IF(BI43="Saistītais",100%,IF(BI43="Partneris",49.99%,0))</f>
        <v>0</v>
      </c>
      <c r="BJ47" s="45">
        <f>IF(BI43="Saistītais",100%,IF(BI43="Partneris",49.99%,0))</f>
        <v>0</v>
      </c>
      <c r="BK47" s="45">
        <f>IF(BI43="Saistītais",100%,IF(BI43="Partneris",49.99%,0))</f>
        <v>0</v>
      </c>
      <c r="BL47" s="45">
        <f>IF(BL43="Saistītais",100%,IF(BL43="Partneris",49.99%,0))</f>
        <v>0</v>
      </c>
      <c r="BM47" s="45">
        <f>IF(BL43="Saistītais",100%,IF(BL43="Partneris",49.99%,0))</f>
        <v>0</v>
      </c>
      <c r="BN47" s="45">
        <f>IF(BL43="Saistītais",100%,IF(BL43="Partneris",49.99%,0))</f>
        <v>0</v>
      </c>
      <c r="BO47" s="45">
        <f>IF(BO43="Saistītais",100%,IF(BO43="Partneris",49.99%,0))</f>
        <v>0</v>
      </c>
      <c r="BP47" s="45">
        <f>IF(BO43="Saistītais",100%,IF(BO43="Partneris",49.99%,0))</f>
        <v>0</v>
      </c>
      <c r="BQ47" s="45">
        <f>IF(BO43="Saistītais",100%,IF(BO43="Partneris",49.99%,0))</f>
        <v>0</v>
      </c>
      <c r="BR47" s="45">
        <f>IF(BR43="Saistītais",100%,IF(BR43="Partneris",49.99%,0))</f>
        <v>0</v>
      </c>
      <c r="BS47" s="45">
        <f>IF(BR43="Saistītais",100%,IF(BR43="Partneris",49.99%,0))</f>
        <v>0</v>
      </c>
      <c r="BT47" s="45">
        <f>IF(BR43="Saistītais",100%,IF(BR43="Partneris",49.99%,0))</f>
        <v>0</v>
      </c>
      <c r="BU47" s="45">
        <f>IF(BU43="Saistītais",100%,IF(BU43="Partneris",49.99%,0))</f>
        <v>0</v>
      </c>
      <c r="BV47" s="45">
        <f>IF(BU43="Saistītais",100%,IF(BU43="Partneris",49.99%,0))</f>
        <v>0</v>
      </c>
      <c r="BW47" s="45">
        <f>IF(BU43="Saistītais",100%,IF(BU43="Partneris",49.99%,0))</f>
        <v>0</v>
      </c>
      <c r="BX47" s="45">
        <f>IF(BX43="Saistītais",100%,IF(BX43="Partneris",49.99%,0))</f>
        <v>0</v>
      </c>
      <c r="BY47" s="45">
        <f>IF(BX43="Saistītais",100%,IF(BX43="Partneris",49.99%,0))</f>
        <v>0</v>
      </c>
      <c r="BZ47" s="45">
        <f>IF(BX43="Saistītais",100%,IF(BX43="Partneris",49.99%,0))</f>
        <v>0</v>
      </c>
      <c r="CA47" s="45">
        <f>IF(CA43="Saistītais",100%,IF(CA43="Partneris",49.99%,0))</f>
        <v>0</v>
      </c>
      <c r="CB47" s="45">
        <f>IF(CA43="Saistītais",100%,IF(CA43="Partneris",49.99%,0))</f>
        <v>0</v>
      </c>
      <c r="CC47" s="45">
        <f>IF(CA43="Saistītais",100%,IF(CA43="Partneris",49.99%,0))</f>
        <v>0</v>
      </c>
      <c r="CD47" s="45">
        <f>IF(CD43="Saistītais",100%,IF(CD43="Partneris",49.99%,0))</f>
        <v>0</v>
      </c>
      <c r="CE47" s="45">
        <f>IF(CD43="Saistītais",100%,IF(CD43="Partneris",49.99%,0))</f>
        <v>0</v>
      </c>
      <c r="CF47" s="45">
        <f>IF(CD43="Saistītais",100%,IF(CD43="Partneris",49.99%,0))</f>
        <v>0</v>
      </c>
      <c r="CG47" s="45">
        <f>IF(CG43="Saistītais",100%,IF(CG43="Partneris",49.99%,0))</f>
        <v>0</v>
      </c>
      <c r="CH47" s="45">
        <f>IF(CG43="Saistītais",100%,IF(CG43="Partneris",49.99%,0))</f>
        <v>0</v>
      </c>
      <c r="CI47" s="45">
        <f>IF(CG43="Saistītais",100%,IF(CG43="Partneris",49.99%,0))</f>
        <v>0</v>
      </c>
      <c r="CJ47" s="45">
        <f>IF(CJ43="Saistītais",100%,IF(CJ43="Partneris",49.99%,0))</f>
        <v>0</v>
      </c>
      <c r="CK47" s="45">
        <f>IF(CJ43="Saistītais",100%,IF(CJ43="Partneris",49.99%,0))</f>
        <v>0</v>
      </c>
      <c r="CL47" s="45">
        <f>IF(CJ43="Saistītais",100%,IF(CJ43="Partneris",49.99%,0))</f>
        <v>0</v>
      </c>
      <c r="CM47" s="45">
        <f>IF(CM43="Saistītais",100%,IF(CM43="Partneris",49.99%,0))</f>
        <v>0</v>
      </c>
      <c r="CN47" s="45">
        <f>IF(CM43="Saistītais",100%,IF(CM43="Partneris",49.99%,0))</f>
        <v>0</v>
      </c>
      <c r="CO47" s="45">
        <f>IF(CM43="Saistītais",100%,IF(CM43="Partneris",49.99%,0))</f>
        <v>0</v>
      </c>
    </row>
    <row r="48" spans="1:93" s="20" customFormat="1" ht="12" customHeight="1">
      <c r="I48" s="3"/>
      <c r="J48" s="197"/>
      <c r="K48" s="198"/>
      <c r="L48" s="198"/>
      <c r="M48" s="198"/>
      <c r="N48" s="198"/>
      <c r="O48" s="198"/>
      <c r="P48" s="198"/>
      <c r="Q48" s="199"/>
      <c r="R48" s="118" t="s">
        <v>12</v>
      </c>
      <c r="S48" s="4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c r="CB48" s="17"/>
      <c r="CC48" s="17"/>
      <c r="CD48" s="17"/>
      <c r="CE48" s="17"/>
      <c r="CF48" s="17"/>
      <c r="CG48" s="17"/>
      <c r="CH48" s="17"/>
      <c r="CI48" s="17"/>
      <c r="CJ48" s="17"/>
      <c r="CK48" s="17"/>
      <c r="CL48" s="17"/>
      <c r="CM48" s="17"/>
      <c r="CN48" s="17"/>
      <c r="CO48" s="17"/>
    </row>
    <row r="49" spans="1:93" s="20" customFormat="1" ht="12" customHeight="1">
      <c r="I49" s="3"/>
      <c r="J49" s="197"/>
      <c r="K49" s="198"/>
      <c r="L49" s="198"/>
      <c r="M49" s="198"/>
      <c r="N49" s="198"/>
      <c r="O49" s="198"/>
      <c r="P49" s="198"/>
      <c r="Q49" s="199"/>
      <c r="R49" s="118" t="s">
        <v>15</v>
      </c>
      <c r="S49" s="47"/>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row>
    <row r="50" spans="1:93" s="20" customFormat="1" ht="12" customHeight="1">
      <c r="I50" s="3"/>
      <c r="J50" s="197"/>
      <c r="K50" s="198"/>
      <c r="L50" s="198"/>
      <c r="M50" s="198"/>
      <c r="N50" s="198"/>
      <c r="O50" s="198"/>
      <c r="P50" s="198"/>
      <c r="Q50" s="199"/>
      <c r="R50" s="118" t="s">
        <v>19</v>
      </c>
      <c r="S50" s="47"/>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c r="CL50" s="18"/>
      <c r="CM50" s="18"/>
      <c r="CN50" s="18"/>
      <c r="CO50" s="18"/>
    </row>
    <row r="51" spans="1:93" s="132" customFormat="1" ht="39.75" customHeight="1">
      <c r="A51" s="20"/>
      <c r="B51" s="20"/>
      <c r="C51" s="20"/>
      <c r="D51" s="20"/>
      <c r="E51" s="20"/>
      <c r="F51" s="20"/>
      <c r="G51" s="20"/>
      <c r="H51" s="20"/>
      <c r="I51" s="3"/>
      <c r="J51" s="200"/>
      <c r="K51" s="201"/>
      <c r="L51" s="201"/>
      <c r="M51" s="201"/>
      <c r="N51" s="201"/>
      <c r="O51" s="201"/>
      <c r="P51" s="201"/>
      <c r="Q51" s="202"/>
      <c r="R51" s="67" t="s">
        <v>21</v>
      </c>
      <c r="S51" s="208"/>
      <c r="T51" s="209"/>
      <c r="U51" s="210"/>
      <c r="V51" s="212"/>
      <c r="W51" s="212"/>
      <c r="X51" s="212"/>
      <c r="Y51" s="208"/>
      <c r="Z51" s="209"/>
      <c r="AA51" s="210"/>
      <c r="AB51" s="208"/>
      <c r="AC51" s="209"/>
      <c r="AD51" s="210"/>
      <c r="AE51" s="208"/>
      <c r="AF51" s="209"/>
      <c r="AG51" s="210"/>
      <c r="AH51" s="208"/>
      <c r="AI51" s="209"/>
      <c r="AJ51" s="210"/>
      <c r="AK51" s="208"/>
      <c r="AL51" s="209"/>
      <c r="AM51" s="210"/>
      <c r="AN51" s="208"/>
      <c r="AO51" s="209"/>
      <c r="AP51" s="210"/>
      <c r="AQ51" s="208"/>
      <c r="AR51" s="209"/>
      <c r="AS51" s="210"/>
      <c r="AT51" s="208"/>
      <c r="AU51" s="209"/>
      <c r="AV51" s="210"/>
      <c r="AW51" s="208"/>
      <c r="AX51" s="209"/>
      <c r="AY51" s="210"/>
      <c r="AZ51" s="208"/>
      <c r="BA51" s="209"/>
      <c r="BB51" s="210"/>
      <c r="BC51" s="208"/>
      <c r="BD51" s="209"/>
      <c r="BE51" s="210"/>
      <c r="BF51" s="208"/>
      <c r="BG51" s="209"/>
      <c r="BH51" s="210"/>
      <c r="BI51" s="208"/>
      <c r="BJ51" s="209"/>
      <c r="BK51" s="210"/>
      <c r="BL51" s="208"/>
      <c r="BM51" s="209"/>
      <c r="BN51" s="210"/>
      <c r="BO51" s="208"/>
      <c r="BP51" s="209"/>
      <c r="BQ51" s="210"/>
      <c r="BR51" s="208"/>
      <c r="BS51" s="209"/>
      <c r="BT51" s="210"/>
      <c r="BU51" s="208"/>
      <c r="BV51" s="209"/>
      <c r="BW51" s="210"/>
      <c r="BX51" s="212"/>
      <c r="BY51" s="212"/>
      <c r="BZ51" s="134"/>
      <c r="CA51" s="208"/>
      <c r="CB51" s="209"/>
      <c r="CC51" s="210"/>
      <c r="CD51" s="208"/>
      <c r="CE51" s="209"/>
      <c r="CF51" s="210"/>
      <c r="CG51" s="208"/>
      <c r="CH51" s="209"/>
      <c r="CI51" s="210"/>
      <c r="CJ51" s="212"/>
      <c r="CK51" s="212"/>
      <c r="CL51" s="134"/>
      <c r="CM51" s="191"/>
      <c r="CN51" s="192"/>
      <c r="CO51" s="193"/>
    </row>
    <row r="52" spans="1:93" s="20" customFormat="1" ht="15" customHeight="1">
      <c r="I52" s="3"/>
      <c r="J52" s="52"/>
      <c r="K52" s="52"/>
      <c r="L52" s="52"/>
      <c r="M52" s="52"/>
      <c r="N52" s="52"/>
      <c r="O52" s="52"/>
      <c r="P52" s="3"/>
      <c r="Q52" s="3"/>
      <c r="R52" s="3"/>
      <c r="S52" s="3"/>
      <c r="T52" s="3"/>
      <c r="U52" s="3"/>
      <c r="V52" s="3"/>
      <c r="W52" s="3"/>
      <c r="X52" s="3"/>
      <c r="Y52" s="3"/>
      <c r="Z52" s="3"/>
      <c r="AA52" s="3"/>
      <c r="AB52" s="3"/>
      <c r="CO52" s="2"/>
    </row>
    <row r="53" spans="1:93" s="20" customFormat="1" ht="14.25" customHeight="1">
      <c r="A53" s="2"/>
      <c r="B53" s="3"/>
      <c r="C53" s="3"/>
      <c r="D53" s="10"/>
      <c r="E53" s="3"/>
      <c r="F53" s="3"/>
      <c r="G53" s="7"/>
      <c r="H53" s="3"/>
      <c r="I53" s="3"/>
      <c r="J53" s="3"/>
      <c r="K53" s="3"/>
      <c r="L53" s="3"/>
      <c r="M53" s="3"/>
      <c r="N53" s="3"/>
      <c r="O53" s="3"/>
      <c r="P53" s="3"/>
      <c r="Q53" s="3"/>
      <c r="R53" s="2"/>
      <c r="S53" s="176" t="s">
        <v>161</v>
      </c>
      <c r="T53" s="177"/>
      <c r="U53" s="178"/>
      <c r="V53" s="176" t="s">
        <v>162</v>
      </c>
      <c r="W53" s="177"/>
      <c r="X53" s="178"/>
      <c r="Y53" s="176" t="s">
        <v>163</v>
      </c>
      <c r="Z53" s="177"/>
      <c r="AA53" s="178"/>
      <c r="AB53" s="176" t="s">
        <v>164</v>
      </c>
      <c r="AC53" s="177"/>
      <c r="AD53" s="178"/>
      <c r="AE53" s="176" t="s">
        <v>165</v>
      </c>
      <c r="AF53" s="177"/>
      <c r="AG53" s="178"/>
      <c r="AH53" s="176" t="s">
        <v>166</v>
      </c>
      <c r="AI53" s="177"/>
      <c r="AJ53" s="178"/>
      <c r="AK53" s="176" t="s">
        <v>167</v>
      </c>
      <c r="AL53" s="177"/>
      <c r="AM53" s="178"/>
      <c r="AN53" s="176" t="s">
        <v>168</v>
      </c>
      <c r="AO53" s="177"/>
      <c r="AP53" s="178"/>
      <c r="AQ53" s="176" t="s">
        <v>169</v>
      </c>
      <c r="AR53" s="177"/>
      <c r="AS53" s="178"/>
      <c r="AT53" s="176" t="s">
        <v>170</v>
      </c>
      <c r="AU53" s="177"/>
      <c r="AV53" s="178"/>
      <c r="AW53" s="176" t="s">
        <v>171</v>
      </c>
      <c r="AX53" s="177"/>
      <c r="AY53" s="178"/>
      <c r="AZ53" s="176" t="s">
        <v>172</v>
      </c>
      <c r="BA53" s="177"/>
      <c r="BB53" s="178"/>
      <c r="BC53" s="176" t="s">
        <v>173</v>
      </c>
      <c r="BD53" s="177"/>
      <c r="BE53" s="178"/>
      <c r="BF53" s="176" t="s">
        <v>174</v>
      </c>
      <c r="BG53" s="177"/>
      <c r="BH53" s="178"/>
      <c r="BI53" s="176" t="s">
        <v>175</v>
      </c>
      <c r="BJ53" s="177"/>
      <c r="BK53" s="178"/>
      <c r="BL53" s="176" t="s">
        <v>176</v>
      </c>
      <c r="BM53" s="177"/>
      <c r="BN53" s="178"/>
      <c r="BO53" s="176" t="s">
        <v>177</v>
      </c>
      <c r="BP53" s="177"/>
      <c r="BQ53" s="178"/>
      <c r="BR53" s="176" t="s">
        <v>178</v>
      </c>
      <c r="BS53" s="177"/>
      <c r="BT53" s="178"/>
      <c r="BU53" s="176" t="s">
        <v>179</v>
      </c>
      <c r="BV53" s="177"/>
      <c r="BW53" s="178"/>
      <c r="BX53" s="176" t="s">
        <v>180</v>
      </c>
      <c r="BY53" s="177"/>
      <c r="BZ53" s="178"/>
      <c r="CA53" s="176" t="s">
        <v>181</v>
      </c>
      <c r="CB53" s="177"/>
      <c r="CC53" s="178"/>
      <c r="CD53" s="176" t="s">
        <v>182</v>
      </c>
      <c r="CE53" s="177"/>
      <c r="CF53" s="178"/>
      <c r="CG53" s="176" t="s">
        <v>183</v>
      </c>
      <c r="CH53" s="177"/>
      <c r="CI53" s="178"/>
      <c r="CJ53" s="176" t="s">
        <v>184</v>
      </c>
      <c r="CK53" s="177"/>
      <c r="CL53" s="178"/>
      <c r="CM53" s="176" t="s">
        <v>185</v>
      </c>
      <c r="CN53" s="177"/>
      <c r="CO53" s="178"/>
    </row>
    <row r="54" spans="1:93" s="20" customFormat="1" ht="14.25" customHeight="1">
      <c r="A54" s="2"/>
      <c r="B54" s="11"/>
      <c r="C54" s="11"/>
      <c r="D54" s="10"/>
      <c r="E54" s="11"/>
      <c r="F54" s="11"/>
      <c r="G54" s="7"/>
      <c r="H54" s="11"/>
      <c r="I54" s="3"/>
      <c r="J54" s="3"/>
      <c r="K54" s="3"/>
      <c r="L54" s="3"/>
      <c r="M54" s="3"/>
      <c r="N54" s="3"/>
      <c r="O54" s="3"/>
      <c r="P54" s="3"/>
      <c r="Q54" s="3"/>
      <c r="R54" s="116" t="s">
        <v>50</v>
      </c>
      <c r="S54" s="188"/>
      <c r="T54" s="183"/>
      <c r="U54" s="184"/>
      <c r="V54" s="184"/>
      <c r="W54" s="184"/>
      <c r="X54" s="213"/>
      <c r="Y54" s="188"/>
      <c r="Z54" s="183"/>
      <c r="AA54" s="184"/>
      <c r="AB54" s="188"/>
      <c r="AC54" s="183"/>
      <c r="AD54" s="184"/>
      <c r="AE54" s="188"/>
      <c r="AF54" s="183"/>
      <c r="AG54" s="184"/>
      <c r="AH54" s="188"/>
      <c r="AI54" s="183"/>
      <c r="AJ54" s="184"/>
      <c r="AK54" s="188"/>
      <c r="AL54" s="183"/>
      <c r="AM54" s="184"/>
      <c r="AN54" s="188"/>
      <c r="AO54" s="183"/>
      <c r="AP54" s="184"/>
      <c r="AQ54" s="188"/>
      <c r="AR54" s="183"/>
      <c r="AS54" s="184"/>
      <c r="AT54" s="188"/>
      <c r="AU54" s="183"/>
      <c r="AV54" s="184"/>
      <c r="AW54" s="188"/>
      <c r="AX54" s="183"/>
      <c r="AY54" s="184"/>
      <c r="AZ54" s="188"/>
      <c r="BA54" s="183"/>
      <c r="BB54" s="184"/>
      <c r="BC54" s="188"/>
      <c r="BD54" s="183"/>
      <c r="BE54" s="184"/>
      <c r="BF54" s="188"/>
      <c r="BG54" s="183"/>
      <c r="BH54" s="184"/>
      <c r="BI54" s="188"/>
      <c r="BJ54" s="183"/>
      <c r="BK54" s="184"/>
      <c r="BL54" s="188"/>
      <c r="BM54" s="183"/>
      <c r="BN54" s="184"/>
      <c r="BO54" s="188"/>
      <c r="BP54" s="183"/>
      <c r="BQ54" s="184"/>
      <c r="BR54" s="188"/>
      <c r="BS54" s="183"/>
      <c r="BT54" s="184"/>
      <c r="BU54" s="188"/>
      <c r="BV54" s="183"/>
      <c r="BW54" s="184"/>
      <c r="BX54" s="188"/>
      <c r="BY54" s="183"/>
      <c r="BZ54" s="184"/>
      <c r="CA54" s="188"/>
      <c r="CB54" s="183"/>
      <c r="CC54" s="184"/>
      <c r="CD54" s="188"/>
      <c r="CE54" s="183"/>
      <c r="CF54" s="184"/>
      <c r="CG54" s="188"/>
      <c r="CH54" s="183"/>
      <c r="CI54" s="184"/>
      <c r="CJ54" s="188"/>
      <c r="CK54" s="183"/>
      <c r="CL54" s="184"/>
      <c r="CM54" s="188"/>
      <c r="CN54" s="183"/>
      <c r="CO54" s="183"/>
    </row>
    <row r="55" spans="1:93" s="131" customFormat="1" ht="27.75" customHeight="1">
      <c r="A55" s="2"/>
      <c r="B55" s="29"/>
      <c r="C55" s="29"/>
      <c r="D55" s="29"/>
      <c r="E55" s="29"/>
      <c r="F55" s="20"/>
      <c r="G55" s="2"/>
      <c r="H55" s="29"/>
      <c r="I55" s="3"/>
      <c r="J55" s="3"/>
      <c r="K55" s="3"/>
      <c r="L55" s="3"/>
      <c r="M55" s="3"/>
      <c r="N55" s="3"/>
      <c r="O55" s="3"/>
      <c r="P55" s="3"/>
      <c r="Q55" s="3"/>
      <c r="R55" s="77" t="s">
        <v>0</v>
      </c>
      <c r="S55" s="185"/>
      <c r="T55" s="186"/>
      <c r="U55" s="187"/>
      <c r="V55" s="214"/>
      <c r="W55" s="214"/>
      <c r="X55" s="214"/>
      <c r="Y55" s="185"/>
      <c r="Z55" s="186"/>
      <c r="AA55" s="187"/>
      <c r="AB55" s="185"/>
      <c r="AC55" s="186"/>
      <c r="AD55" s="187"/>
      <c r="AE55" s="185"/>
      <c r="AF55" s="186"/>
      <c r="AG55" s="187"/>
      <c r="AH55" s="185"/>
      <c r="AI55" s="186"/>
      <c r="AJ55" s="187"/>
      <c r="AK55" s="185"/>
      <c r="AL55" s="186"/>
      <c r="AM55" s="187"/>
      <c r="AN55" s="185"/>
      <c r="AO55" s="186"/>
      <c r="AP55" s="187"/>
      <c r="AQ55" s="185"/>
      <c r="AR55" s="186"/>
      <c r="AS55" s="187"/>
      <c r="AT55" s="185"/>
      <c r="AU55" s="186"/>
      <c r="AV55" s="187"/>
      <c r="AW55" s="185"/>
      <c r="AX55" s="186"/>
      <c r="AY55" s="187"/>
      <c r="AZ55" s="185"/>
      <c r="BA55" s="186"/>
      <c r="BB55" s="187"/>
      <c r="BC55" s="185"/>
      <c r="BD55" s="186"/>
      <c r="BE55" s="187"/>
      <c r="BF55" s="185"/>
      <c r="BG55" s="186"/>
      <c r="BH55" s="187"/>
      <c r="BI55" s="185"/>
      <c r="BJ55" s="186"/>
      <c r="BK55" s="187"/>
      <c r="BL55" s="185"/>
      <c r="BM55" s="186"/>
      <c r="BN55" s="187"/>
      <c r="BO55" s="185"/>
      <c r="BP55" s="186"/>
      <c r="BQ55" s="187"/>
      <c r="BR55" s="185"/>
      <c r="BS55" s="186"/>
      <c r="BT55" s="187"/>
      <c r="BU55" s="185"/>
      <c r="BV55" s="186"/>
      <c r="BW55" s="187"/>
      <c r="BX55" s="185"/>
      <c r="BY55" s="186"/>
      <c r="BZ55" s="187"/>
      <c r="CA55" s="185"/>
      <c r="CB55" s="186"/>
      <c r="CC55" s="187"/>
      <c r="CD55" s="185"/>
      <c r="CE55" s="186"/>
      <c r="CF55" s="187"/>
      <c r="CG55" s="185"/>
      <c r="CH55" s="186"/>
      <c r="CI55" s="187"/>
      <c r="CJ55" s="185"/>
      <c r="CK55" s="186"/>
      <c r="CL55" s="187"/>
      <c r="CM55" s="185"/>
      <c r="CN55" s="186"/>
      <c r="CO55" s="187"/>
    </row>
    <row r="56" spans="1:93" s="20" customFormat="1" ht="14.1" customHeight="1">
      <c r="A56" s="2"/>
      <c r="B56" s="29"/>
      <c r="C56" s="29"/>
      <c r="D56" s="29"/>
      <c r="E56" s="29"/>
      <c r="F56" s="29"/>
      <c r="G56" s="2"/>
      <c r="H56" s="29"/>
      <c r="I56" s="3"/>
      <c r="J56" s="3"/>
      <c r="K56" s="3"/>
      <c r="L56" s="3"/>
      <c r="M56" s="3"/>
      <c r="N56" s="3"/>
      <c r="O56" s="3"/>
      <c r="P56" s="3"/>
      <c r="Q56" s="3"/>
      <c r="R56" s="63" t="s">
        <v>48</v>
      </c>
      <c r="S56" s="188"/>
      <c r="T56" s="183"/>
      <c r="U56" s="184"/>
      <c r="V56" s="188"/>
      <c r="W56" s="183"/>
      <c r="X56" s="184"/>
      <c r="Y56" s="188"/>
      <c r="Z56" s="183"/>
      <c r="AA56" s="184"/>
      <c r="AB56" s="188"/>
      <c r="AC56" s="183"/>
      <c r="AD56" s="184"/>
      <c r="AE56" s="188"/>
      <c r="AF56" s="183"/>
      <c r="AG56" s="184"/>
      <c r="AH56" s="188"/>
      <c r="AI56" s="183"/>
      <c r="AJ56" s="184"/>
      <c r="AK56" s="188"/>
      <c r="AL56" s="183"/>
      <c r="AM56" s="184"/>
      <c r="AN56" s="188"/>
      <c r="AO56" s="183"/>
      <c r="AP56" s="184"/>
      <c r="AQ56" s="188"/>
      <c r="AR56" s="183"/>
      <c r="AS56" s="184"/>
      <c r="AT56" s="188"/>
      <c r="AU56" s="183"/>
      <c r="AV56" s="184"/>
      <c r="AW56" s="188"/>
      <c r="AX56" s="183"/>
      <c r="AY56" s="184"/>
      <c r="AZ56" s="188"/>
      <c r="BA56" s="183"/>
      <c r="BB56" s="184"/>
      <c r="BC56" s="188"/>
      <c r="BD56" s="183"/>
      <c r="BE56" s="184"/>
      <c r="BF56" s="188"/>
      <c r="BG56" s="183"/>
      <c r="BH56" s="184"/>
      <c r="BI56" s="188"/>
      <c r="BJ56" s="183"/>
      <c r="BK56" s="184"/>
      <c r="BL56" s="188"/>
      <c r="BM56" s="183"/>
      <c r="BN56" s="184"/>
      <c r="BO56" s="188"/>
      <c r="BP56" s="183"/>
      <c r="BQ56" s="184"/>
      <c r="BR56" s="188"/>
      <c r="BS56" s="183"/>
      <c r="BT56" s="184"/>
      <c r="BU56" s="188"/>
      <c r="BV56" s="183"/>
      <c r="BW56" s="184"/>
      <c r="BX56" s="188"/>
      <c r="BY56" s="184"/>
      <c r="BZ56" s="81"/>
      <c r="CA56" s="188"/>
      <c r="CB56" s="183"/>
      <c r="CC56" s="184"/>
      <c r="CD56" s="188"/>
      <c r="CE56" s="183"/>
      <c r="CF56" s="184"/>
      <c r="CG56" s="188"/>
      <c r="CH56" s="183"/>
      <c r="CI56" s="184"/>
      <c r="CJ56" s="188"/>
      <c r="CK56" s="183"/>
      <c r="CL56" s="184"/>
      <c r="CM56" s="188"/>
      <c r="CN56" s="183"/>
      <c r="CO56" s="184"/>
    </row>
    <row r="57" spans="1:93" s="124" customFormat="1" ht="14.1" customHeight="1">
      <c r="A57" s="2"/>
      <c r="B57" s="211"/>
      <c r="C57" s="29"/>
      <c r="D57" s="2"/>
      <c r="E57" s="30"/>
      <c r="F57" s="9"/>
      <c r="G57" s="9"/>
      <c r="H57" s="30"/>
      <c r="I57" s="3"/>
      <c r="J57" s="3"/>
      <c r="K57" s="3"/>
      <c r="L57" s="3"/>
      <c r="M57" s="3"/>
      <c r="N57" s="3"/>
      <c r="O57" s="3"/>
      <c r="P57" s="3"/>
      <c r="Q57" s="3"/>
      <c r="R57" s="63" t="s">
        <v>14</v>
      </c>
      <c r="S57" s="122">
        <f>$L$24</f>
        <v>2025</v>
      </c>
      <c r="T57" s="123">
        <f>$M$24</f>
        <v>2024</v>
      </c>
      <c r="U57" s="123">
        <f>N24</f>
        <v>2023</v>
      </c>
      <c r="V57" s="123">
        <f>$L$24</f>
        <v>2025</v>
      </c>
      <c r="W57" s="123">
        <f>M24</f>
        <v>2024</v>
      </c>
      <c r="X57" s="123">
        <f>N24</f>
        <v>2023</v>
      </c>
      <c r="Y57" s="123">
        <f>$L$24</f>
        <v>2025</v>
      </c>
      <c r="Z57" s="123">
        <f>$M$24</f>
        <v>2024</v>
      </c>
      <c r="AA57" s="123">
        <f>N24</f>
        <v>2023</v>
      </c>
      <c r="AB57" s="123">
        <f>$L$24</f>
        <v>2025</v>
      </c>
      <c r="AC57" s="123">
        <f>$M$24</f>
        <v>2024</v>
      </c>
      <c r="AD57" s="123">
        <f>N24</f>
        <v>2023</v>
      </c>
      <c r="AE57" s="123">
        <f>$L$24</f>
        <v>2025</v>
      </c>
      <c r="AF57" s="123">
        <f>$M$24</f>
        <v>2024</v>
      </c>
      <c r="AG57" s="123">
        <f>N24</f>
        <v>2023</v>
      </c>
      <c r="AH57" s="123">
        <f>$L$24</f>
        <v>2025</v>
      </c>
      <c r="AI57" s="123">
        <f>$M$24</f>
        <v>2024</v>
      </c>
      <c r="AJ57" s="123">
        <f>N24</f>
        <v>2023</v>
      </c>
      <c r="AK57" s="123">
        <f>$L$24</f>
        <v>2025</v>
      </c>
      <c r="AL57" s="123">
        <f>$M$24</f>
        <v>2024</v>
      </c>
      <c r="AM57" s="123">
        <f>N24</f>
        <v>2023</v>
      </c>
      <c r="AN57" s="123">
        <f>$L$24</f>
        <v>2025</v>
      </c>
      <c r="AO57" s="123">
        <f>$M$24</f>
        <v>2024</v>
      </c>
      <c r="AP57" s="123">
        <f>N24</f>
        <v>2023</v>
      </c>
      <c r="AQ57" s="123">
        <f>$L$24</f>
        <v>2025</v>
      </c>
      <c r="AR57" s="123">
        <f>$M$24</f>
        <v>2024</v>
      </c>
      <c r="AS57" s="123">
        <f>N24</f>
        <v>2023</v>
      </c>
      <c r="AT57" s="123">
        <f>$L$24</f>
        <v>2025</v>
      </c>
      <c r="AU57" s="123">
        <f>$M$24</f>
        <v>2024</v>
      </c>
      <c r="AV57" s="123">
        <f>N24</f>
        <v>2023</v>
      </c>
      <c r="AW57" s="123">
        <f>$L$24</f>
        <v>2025</v>
      </c>
      <c r="AX57" s="123">
        <f>$M$24</f>
        <v>2024</v>
      </c>
      <c r="AY57" s="123">
        <f>N24</f>
        <v>2023</v>
      </c>
      <c r="AZ57" s="123">
        <f>$L$24</f>
        <v>2025</v>
      </c>
      <c r="BA57" s="123">
        <f>$M$24</f>
        <v>2024</v>
      </c>
      <c r="BB57" s="123">
        <f>N24</f>
        <v>2023</v>
      </c>
      <c r="BC57" s="123">
        <f>$L$24</f>
        <v>2025</v>
      </c>
      <c r="BD57" s="123">
        <f>$M$24</f>
        <v>2024</v>
      </c>
      <c r="BE57" s="123">
        <f>N24</f>
        <v>2023</v>
      </c>
      <c r="BF57" s="123">
        <f>$L$24</f>
        <v>2025</v>
      </c>
      <c r="BG57" s="123">
        <f>$M$24</f>
        <v>2024</v>
      </c>
      <c r="BH57" s="123">
        <f>N24</f>
        <v>2023</v>
      </c>
      <c r="BI57" s="123">
        <f>$L$24</f>
        <v>2025</v>
      </c>
      <c r="BJ57" s="123">
        <f>$M$24</f>
        <v>2024</v>
      </c>
      <c r="BK57" s="123">
        <f>N24</f>
        <v>2023</v>
      </c>
      <c r="BL57" s="123">
        <f>$L$24</f>
        <v>2025</v>
      </c>
      <c r="BM57" s="123">
        <f>$M$24</f>
        <v>2024</v>
      </c>
      <c r="BN57" s="123">
        <f>N24</f>
        <v>2023</v>
      </c>
      <c r="BO57" s="123">
        <f>$L$24</f>
        <v>2025</v>
      </c>
      <c r="BP57" s="123">
        <f>$M$24</f>
        <v>2024</v>
      </c>
      <c r="BQ57" s="123">
        <f>N24</f>
        <v>2023</v>
      </c>
      <c r="BR57" s="123">
        <f t="shared" ref="BR57" si="48">$L$24</f>
        <v>2025</v>
      </c>
      <c r="BS57" s="123">
        <f t="shared" ref="BS57" si="49">$M$24</f>
        <v>2024</v>
      </c>
      <c r="BT57" s="123">
        <f>N24</f>
        <v>2023</v>
      </c>
      <c r="BU57" s="123">
        <f t="shared" ref="BU57" si="50">$L$24</f>
        <v>2025</v>
      </c>
      <c r="BV57" s="123">
        <f t="shared" ref="BV57" si="51">$M$24</f>
        <v>2024</v>
      </c>
      <c r="BW57" s="123">
        <f>N24</f>
        <v>2023</v>
      </c>
      <c r="BX57" s="123">
        <f t="shared" ref="BX57" si="52">$L$24</f>
        <v>2025</v>
      </c>
      <c r="BY57" s="123">
        <f t="shared" ref="BY57" si="53">$M$24</f>
        <v>2024</v>
      </c>
      <c r="BZ57" s="123">
        <f>N24</f>
        <v>2023</v>
      </c>
      <c r="CA57" s="123">
        <f t="shared" ref="CA57" si="54">$L$24</f>
        <v>2025</v>
      </c>
      <c r="CB57" s="123">
        <f t="shared" ref="CB57" si="55">$M$24</f>
        <v>2024</v>
      </c>
      <c r="CC57" s="123">
        <f>N24</f>
        <v>2023</v>
      </c>
      <c r="CD57" s="123">
        <f t="shared" ref="CD57" si="56">$L$24</f>
        <v>2025</v>
      </c>
      <c r="CE57" s="123">
        <f t="shared" ref="CE57" si="57">$M$24</f>
        <v>2024</v>
      </c>
      <c r="CF57" s="123">
        <f>N24</f>
        <v>2023</v>
      </c>
      <c r="CG57" s="123">
        <f t="shared" ref="CG57" si="58">$L$24</f>
        <v>2025</v>
      </c>
      <c r="CH57" s="123">
        <f t="shared" ref="CH57" si="59">$M$24</f>
        <v>2024</v>
      </c>
      <c r="CI57" s="123">
        <f>N24</f>
        <v>2023</v>
      </c>
      <c r="CJ57" s="123">
        <f t="shared" ref="CJ57" si="60">$L$24</f>
        <v>2025</v>
      </c>
      <c r="CK57" s="123">
        <f t="shared" ref="CK57" si="61">$M$24</f>
        <v>2024</v>
      </c>
      <c r="CL57" s="123">
        <f>N24</f>
        <v>2023</v>
      </c>
      <c r="CM57" s="123">
        <f t="shared" ref="CM57" si="62">$L$24</f>
        <v>2025</v>
      </c>
      <c r="CN57" s="123">
        <f t="shared" ref="CN57" si="63">$M$24</f>
        <v>2024</v>
      </c>
      <c r="CO57" s="123">
        <f>N24</f>
        <v>2023</v>
      </c>
    </row>
    <row r="58" spans="1:93" s="20" customFormat="1" ht="14.1" customHeight="1">
      <c r="A58" s="2"/>
      <c r="B58" s="211"/>
      <c r="C58" s="29"/>
      <c r="D58" s="2"/>
      <c r="E58" s="31"/>
      <c r="F58" s="9"/>
      <c r="G58" s="9"/>
      <c r="H58" s="31"/>
      <c r="I58" s="3"/>
      <c r="J58" s="3"/>
      <c r="K58" s="3"/>
      <c r="L58" s="3"/>
      <c r="M58" s="3"/>
      <c r="N58" s="3"/>
      <c r="O58" s="3"/>
      <c r="P58" s="3"/>
      <c r="Q58" s="3"/>
      <c r="R58" s="116" t="s">
        <v>51</v>
      </c>
      <c r="S58" s="45">
        <f>IF(S54="Saistītais",100%,IF(S54="Partneris",49.99%,0))</f>
        <v>0</v>
      </c>
      <c r="T58" s="45">
        <f>IF(S54="Saistītais",100%,IF(S54="Partneris",49.99%,0))</f>
        <v>0</v>
      </c>
      <c r="U58" s="45">
        <f>IF(S54="Saistītais",100%,IF(S54="Partneris",49.99%,0))</f>
        <v>0</v>
      </c>
      <c r="V58" s="45">
        <f>IF(V54="Saistītais",100%,IF(V54="Partneris",49.99%,0))</f>
        <v>0</v>
      </c>
      <c r="W58" s="45">
        <f>IF(V54="Saistītais",100%,IF(V54="Partneris",49.99%,0))</f>
        <v>0</v>
      </c>
      <c r="X58" s="45">
        <f>IF(V54="Saistītais",100%,IF(V54="Partneris",49.99%,0))</f>
        <v>0</v>
      </c>
      <c r="Y58" s="45">
        <f>IF(Y54="Saistītais",100%,IF(Y54="Partneris",49.99%,0))</f>
        <v>0</v>
      </c>
      <c r="Z58" s="45">
        <f>IF(Y54="Saistītais",100%,IF(Y54="Partneris",49.99%,0))</f>
        <v>0</v>
      </c>
      <c r="AA58" s="45">
        <f>IF(Y54="Saistītais",100%,IF(Y54="Partneris",49.99%,0))</f>
        <v>0</v>
      </c>
      <c r="AB58" s="45">
        <f>IF(AB54="Saistītais",100%,IF(AB54="Partneris",49.99%,0))</f>
        <v>0</v>
      </c>
      <c r="AC58" s="45">
        <f>IF(AB54="Saistītais",100%,IF(AB54="Partneris",49.99%,0))</f>
        <v>0</v>
      </c>
      <c r="AD58" s="45">
        <f>IF(AB54="Saistītais",100%,IF(AB54="Partneris",49.99%,0))</f>
        <v>0</v>
      </c>
      <c r="AE58" s="45">
        <f>IF(AE54="Saistītais",100%,IF(AE54="Partneris",49.99%,0))</f>
        <v>0</v>
      </c>
      <c r="AF58" s="45">
        <f>IF(AE54="Saistītais",100%,IF(AE54="Partneris",49.99%,0))</f>
        <v>0</v>
      </c>
      <c r="AG58" s="45">
        <f>IF(AE54="Saistītais",100%,IF(AE54="Partneris",49.99%,0))</f>
        <v>0</v>
      </c>
      <c r="AH58" s="45">
        <f>IF(AH54="Saistītais",100%,IF(AH54="Partneris",49.99%,0))</f>
        <v>0</v>
      </c>
      <c r="AI58" s="45">
        <f>IF(AH54="Saistītais",100%,IF(AH54="Partneris",49.99%,0))</f>
        <v>0</v>
      </c>
      <c r="AJ58" s="45">
        <f>IF(AH54="Saistītais",100%,IF(AH54="Partneris",49.99%,0))</f>
        <v>0</v>
      </c>
      <c r="AK58" s="45">
        <f>IF(AK54="Saistītais",100%,IF(AK54="Partneris",49.99%,0))</f>
        <v>0</v>
      </c>
      <c r="AL58" s="45">
        <f>IF(AK54="Saistītais",100%,IF(AK54="Partneris",49.99%,0))</f>
        <v>0</v>
      </c>
      <c r="AM58" s="45">
        <f>IF(AK54="Saistītais",100%,IF(AK54="Partneris",49.99%,0))</f>
        <v>0</v>
      </c>
      <c r="AN58" s="45">
        <f>IF(AN54="Saistītais",100%,IF(AN54="Partneris",49.99%,0))</f>
        <v>0</v>
      </c>
      <c r="AO58" s="45">
        <f>IF(AN54="Saistītais",100%,IF(AN54="Partneris",49.99%,0))</f>
        <v>0</v>
      </c>
      <c r="AP58" s="45">
        <f>IF(AN54="Saistītais",100%,IF(AN54="Partneris",49.99%,0))</f>
        <v>0</v>
      </c>
      <c r="AQ58" s="45">
        <f>IF(AQ54="Saistītais",100%,IF(AQ54="Partneris",49.99%,0))</f>
        <v>0</v>
      </c>
      <c r="AR58" s="45">
        <f>IF(AQ54="Saistītais",100%,IF(AQ54="Partneris",49.99%,0))</f>
        <v>0</v>
      </c>
      <c r="AS58" s="45">
        <f>IF(AQ54="Saistītais",100%,IF(AQ54="Partneris",49.99%,0))</f>
        <v>0</v>
      </c>
      <c r="AT58" s="45">
        <f>IF(AT54="Saistītais",100%,IF(AT54="Partneris",49.99%,0))</f>
        <v>0</v>
      </c>
      <c r="AU58" s="45">
        <f>IF(AT54="Saistītais",100%,IF(AT54="Partneris",49.99%,0))</f>
        <v>0</v>
      </c>
      <c r="AV58" s="45">
        <f>IF(AT54="Saistītais",100%,IF(AT54="Partneris",49.99%,0))</f>
        <v>0</v>
      </c>
      <c r="AW58" s="45">
        <f>IF(AW54="Saistītais",100%,IF(AW54="Partneris",49.99%,0))</f>
        <v>0</v>
      </c>
      <c r="AX58" s="45">
        <f>IF(AW54="Saistītais",100%,IF(AW54="Partneris",49.99%,0))</f>
        <v>0</v>
      </c>
      <c r="AY58" s="45">
        <f>IF(AW54="Saistītais",100%,IF(AW54="Partneris",49.99%,0))</f>
        <v>0</v>
      </c>
      <c r="AZ58" s="45">
        <f>IF(AZ54="Saistītais",100%,IF(AZ54="Partneris",49.99%,0))</f>
        <v>0</v>
      </c>
      <c r="BA58" s="45">
        <f>IF(AZ54="Saistītais",100%,IF(AZ54="Partneris",49.99%,0))</f>
        <v>0</v>
      </c>
      <c r="BB58" s="45">
        <f>IF(AZ54="Saistītais",100%,IF(AZ54="Partneris",49.99%,0))</f>
        <v>0</v>
      </c>
      <c r="BC58" s="45">
        <f>IF(BC54="Saistītais",100%,IF(BC54="Partneris",49.99%,0))</f>
        <v>0</v>
      </c>
      <c r="BD58" s="45">
        <f>IF(BC54="Saistītais",100%,IF(BC54="Partneris",49.99%,0))</f>
        <v>0</v>
      </c>
      <c r="BE58" s="45">
        <f>IF(BC54="Saistītais",100%,IF(BC54="Partneris",49.99%,0))</f>
        <v>0</v>
      </c>
      <c r="BF58" s="45">
        <f>IF(BF54="Saistītais",100%,IF(BF54="Partneris",49.99%,0))</f>
        <v>0</v>
      </c>
      <c r="BG58" s="45">
        <f>IF(BF54="Saistītais",100%,IF(BF54="Partneris",49.99%,0))</f>
        <v>0</v>
      </c>
      <c r="BH58" s="45">
        <f>IF(BF54="Saistītais",100%,IF(BF54="Partneris",49.99%,0))</f>
        <v>0</v>
      </c>
      <c r="BI58" s="45">
        <f>IF(BI54="Saistītais",100%,IF(BI54="Partneris",49.99%,0))</f>
        <v>0</v>
      </c>
      <c r="BJ58" s="45">
        <f>IF(BI54="Saistītais",100%,IF(BI54="Partneris",49.99%,0))</f>
        <v>0</v>
      </c>
      <c r="BK58" s="45">
        <f>IF(BI54="Saistītais",100%,IF(BI54="Partneris",49.99%,0))</f>
        <v>0</v>
      </c>
      <c r="BL58" s="45">
        <f>IF(BL54="Saistītais",100%,IF(BL54="Partneris",49.99%,0))</f>
        <v>0</v>
      </c>
      <c r="BM58" s="45">
        <f>IF(BL54="Saistītais",100%,IF(BL54="Partneris",49.99%,0))</f>
        <v>0</v>
      </c>
      <c r="BN58" s="45">
        <f>IF(BL54="Saistītais",100%,IF(BL54="Partneris",49.99%,0))</f>
        <v>0</v>
      </c>
      <c r="BO58" s="45">
        <f>IF(BO54="Saistītais",100%,IF(BO54="Partneris",49.99%,0))</f>
        <v>0</v>
      </c>
      <c r="BP58" s="45">
        <f>IF(BO54="Saistītais",100%,IF(BO54="Partneris",49.99%,0))</f>
        <v>0</v>
      </c>
      <c r="BQ58" s="45">
        <f>IF(BO54="Saistītais",100%,IF(BO54="Partneris",49.99%,0))</f>
        <v>0</v>
      </c>
      <c r="BR58" s="45">
        <f>IF(BR54="Saistītais",100%,IF(BR54="Partneris",49.99%,0))</f>
        <v>0</v>
      </c>
      <c r="BS58" s="45">
        <f>IF(BR54="Saistītais",100%,IF(BR54="Partneris",49.99%,0))</f>
        <v>0</v>
      </c>
      <c r="BT58" s="45">
        <f>IF(BR54="Saistītais",100%,IF(BR54="Partneris",49.99%,0))</f>
        <v>0</v>
      </c>
      <c r="BU58" s="45">
        <f>IF(BU54="Saistītais",100%,IF(BU54="Partneris",49.99%,0))</f>
        <v>0</v>
      </c>
      <c r="BV58" s="45">
        <f>IF(BU54="Saistītais",100%,IF(BU54="Partneris",49.99%,0))</f>
        <v>0</v>
      </c>
      <c r="BW58" s="45">
        <f>IF(BU54="Saistītais",100%,IF(BU54="Partneris",49.99%,0))</f>
        <v>0</v>
      </c>
      <c r="BX58" s="45">
        <f>IF(BX54="Saistītais",100%,IF(BX54="Partneris",49.99%,0))</f>
        <v>0</v>
      </c>
      <c r="BY58" s="45">
        <f>IF(BX54="Saistītais",100%,IF(BX54="Partneris",49.99%,0))</f>
        <v>0</v>
      </c>
      <c r="BZ58" s="45">
        <f>IF(BX54="Saistītais",100%,IF(BX54="Partneris",49.99%,0))</f>
        <v>0</v>
      </c>
      <c r="CA58" s="45">
        <f>IF(CA54="Saistītais",100%,IF(CA54="Partneris",49.99%,0))</f>
        <v>0</v>
      </c>
      <c r="CB58" s="45">
        <f>IF(CA54="Saistītais",100%,IF(CA54="Partneris",49.99%,0))</f>
        <v>0</v>
      </c>
      <c r="CC58" s="45">
        <f>IF(CA54="Saistītais",100%,IF(CA54="Partneris",49.99%,0))</f>
        <v>0</v>
      </c>
      <c r="CD58" s="45">
        <f>IF(CD54="Saistītais",100%,IF(CD54="Partneris",49.99%,0))</f>
        <v>0</v>
      </c>
      <c r="CE58" s="45">
        <f>IF(CD54="Saistītais",100%,IF(CD54="Partneris",49.99%,0))</f>
        <v>0</v>
      </c>
      <c r="CF58" s="45">
        <f>IF(CD54="Saistītais",100%,IF(CD54="Partneris",49.99%,0))</f>
        <v>0</v>
      </c>
      <c r="CG58" s="45">
        <f>IF(CG54="Saistītais",100%,IF(CG54="Partneris",49.99%,0))</f>
        <v>0</v>
      </c>
      <c r="CH58" s="45">
        <f>IF(CG54="Saistītais",100%,IF(CG54="Partneris",49.99%,0))</f>
        <v>0</v>
      </c>
      <c r="CI58" s="45">
        <f>IF(CG54="Saistītais",100%,IF(CG54="Partneris",49.99%,0))</f>
        <v>0</v>
      </c>
      <c r="CJ58" s="45">
        <f>IF(CJ54="Saistītais",100%,IF(CJ54="Partneris",49.99%,0))</f>
        <v>0</v>
      </c>
      <c r="CK58" s="45">
        <f>IF(CJ54="Saistītais",100%,IF(CJ54="Partneris",49.99%,0))</f>
        <v>0</v>
      </c>
      <c r="CL58" s="45">
        <f>IF(CJ54="Saistītais",100%,IF(CJ54="Partneris",49.99%,0))</f>
        <v>0</v>
      </c>
      <c r="CM58" s="45">
        <f>IF(CM54="Saistītais",100%,IF(CM54="Partneris",49.99%,0))</f>
        <v>0</v>
      </c>
      <c r="CN58" s="45">
        <f>IF(CM54="Saistītais",100%,IF(CM54="Partneris",49.99%,0))</f>
        <v>0</v>
      </c>
      <c r="CO58" s="45">
        <f>IF(CM54="Saistītais",100%,IF(CM54="Partneris",49.99%,0))</f>
        <v>0</v>
      </c>
    </row>
    <row r="59" spans="1:93" s="20" customFormat="1">
      <c r="A59" s="2"/>
      <c r="B59" s="211"/>
      <c r="C59" s="29"/>
      <c r="D59" s="2"/>
      <c r="E59" s="31"/>
      <c r="F59" s="9"/>
      <c r="G59" s="9"/>
      <c r="H59" s="31"/>
      <c r="I59" s="3"/>
      <c r="J59" s="3"/>
      <c r="K59" s="3"/>
      <c r="L59" s="3"/>
      <c r="M59" s="3"/>
      <c r="N59" s="3"/>
      <c r="O59" s="3"/>
      <c r="P59" s="3"/>
      <c r="Q59" s="3"/>
      <c r="R59" s="64" t="s">
        <v>12</v>
      </c>
      <c r="S59" s="4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7"/>
      <c r="BE59" s="17"/>
      <c r="BF59" s="17"/>
      <c r="BG59" s="17"/>
      <c r="BH59" s="17"/>
      <c r="BI59" s="17"/>
      <c r="BJ59" s="17"/>
      <c r="BK59" s="17"/>
      <c r="BL59" s="17"/>
      <c r="BM59" s="17"/>
      <c r="BN59" s="17"/>
      <c r="BO59" s="17"/>
      <c r="BP59" s="17"/>
      <c r="BQ59" s="17"/>
      <c r="BR59" s="17"/>
      <c r="BS59" s="17"/>
      <c r="BT59" s="17"/>
      <c r="BU59" s="17"/>
      <c r="BV59" s="17"/>
      <c r="BW59" s="17"/>
      <c r="BX59" s="17"/>
      <c r="BY59" s="17"/>
      <c r="BZ59" s="17"/>
      <c r="CA59" s="17"/>
      <c r="CB59" s="17"/>
      <c r="CC59" s="17"/>
      <c r="CD59" s="17"/>
      <c r="CE59" s="17"/>
      <c r="CF59" s="17"/>
      <c r="CG59" s="17"/>
      <c r="CH59" s="17"/>
      <c r="CI59" s="17"/>
      <c r="CJ59" s="17"/>
      <c r="CK59" s="17"/>
      <c r="CL59" s="17"/>
      <c r="CM59" s="17"/>
      <c r="CN59" s="17"/>
      <c r="CO59" s="17"/>
    </row>
    <row r="60" spans="1:93" s="20" customFormat="1">
      <c r="A60" s="2"/>
      <c r="B60" s="36"/>
      <c r="C60" s="29"/>
      <c r="D60" s="2"/>
      <c r="E60" s="30"/>
      <c r="F60" s="9"/>
      <c r="G60" s="9"/>
      <c r="H60" s="30"/>
      <c r="I60" s="3"/>
      <c r="J60" s="3"/>
      <c r="K60" s="3"/>
      <c r="L60" s="3"/>
      <c r="M60" s="3"/>
      <c r="N60" s="3"/>
      <c r="O60" s="3"/>
      <c r="P60" s="3"/>
      <c r="Q60" s="3"/>
      <c r="R60" s="64" t="s">
        <v>15</v>
      </c>
      <c r="S60" s="47"/>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c r="CL60" s="18"/>
      <c r="CM60" s="18"/>
      <c r="CN60" s="18"/>
      <c r="CO60" s="18"/>
    </row>
    <row r="61" spans="1:93" s="20" customFormat="1">
      <c r="A61" s="2"/>
      <c r="B61" s="211"/>
      <c r="C61" s="29"/>
      <c r="D61" s="37"/>
      <c r="E61" s="30"/>
      <c r="F61" s="9"/>
      <c r="G61" s="9"/>
      <c r="H61" s="30"/>
      <c r="I61" s="3"/>
      <c r="J61" s="3"/>
      <c r="K61" s="3"/>
      <c r="L61" s="3"/>
      <c r="M61" s="3"/>
      <c r="N61" s="3"/>
      <c r="O61" s="3"/>
      <c r="P61" s="3"/>
      <c r="Q61" s="3"/>
      <c r="R61" s="64" t="s">
        <v>19</v>
      </c>
      <c r="S61" s="47"/>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c r="CL61" s="18"/>
      <c r="CM61" s="18"/>
      <c r="CN61" s="18"/>
      <c r="CO61" s="18"/>
    </row>
    <row r="62" spans="1:93" s="20" customFormat="1" ht="32.25" customHeight="1">
      <c r="B62" s="211"/>
      <c r="C62" s="29"/>
      <c r="D62" s="37"/>
      <c r="E62" s="31"/>
      <c r="F62" s="9"/>
      <c r="G62" s="9"/>
      <c r="H62" s="31"/>
      <c r="I62" s="3"/>
      <c r="J62" s="3"/>
      <c r="K62" s="3"/>
      <c r="L62" s="3"/>
      <c r="M62" s="3"/>
      <c r="N62" s="3"/>
      <c r="O62" s="3"/>
      <c r="P62" s="3"/>
      <c r="Q62" s="3"/>
      <c r="R62" s="48" t="s">
        <v>21</v>
      </c>
      <c r="S62" s="208"/>
      <c r="T62" s="209"/>
      <c r="U62" s="210"/>
      <c r="V62" s="212"/>
      <c r="W62" s="212"/>
      <c r="X62" s="212"/>
      <c r="Y62" s="208"/>
      <c r="Z62" s="209"/>
      <c r="AA62" s="210"/>
      <c r="AB62" s="208"/>
      <c r="AC62" s="209"/>
      <c r="AD62" s="210"/>
      <c r="AE62" s="208"/>
      <c r="AF62" s="209"/>
      <c r="AG62" s="210"/>
      <c r="AH62" s="208"/>
      <c r="AI62" s="209"/>
      <c r="AJ62" s="210"/>
      <c r="AK62" s="212"/>
      <c r="AL62" s="212"/>
      <c r="AM62" s="134"/>
      <c r="AN62" s="208"/>
      <c r="AO62" s="209"/>
      <c r="AP62" s="210"/>
      <c r="AQ62" s="208"/>
      <c r="AR62" s="209"/>
      <c r="AS62" s="210"/>
      <c r="AT62" s="208"/>
      <c r="AU62" s="209"/>
      <c r="AV62" s="210"/>
      <c r="AW62" s="208"/>
      <c r="AX62" s="209"/>
      <c r="AY62" s="210"/>
      <c r="AZ62" s="208"/>
      <c r="BA62" s="209"/>
      <c r="BB62" s="210"/>
      <c r="BC62" s="208"/>
      <c r="BD62" s="209"/>
      <c r="BE62" s="210"/>
      <c r="BF62" s="208"/>
      <c r="BG62" s="209"/>
      <c r="BH62" s="210"/>
      <c r="BI62" s="208"/>
      <c r="BJ62" s="209"/>
      <c r="BK62" s="210"/>
      <c r="BL62" s="208"/>
      <c r="BM62" s="209"/>
      <c r="BN62" s="210"/>
      <c r="BO62" s="208"/>
      <c r="BP62" s="209"/>
      <c r="BQ62" s="210"/>
      <c r="BR62" s="208"/>
      <c r="BS62" s="209"/>
      <c r="BT62" s="210"/>
      <c r="BU62" s="208"/>
      <c r="BV62" s="209"/>
      <c r="BW62" s="210"/>
      <c r="BX62" s="212"/>
      <c r="BY62" s="212"/>
      <c r="BZ62" s="134"/>
      <c r="CA62" s="208"/>
      <c r="CB62" s="209"/>
      <c r="CC62" s="210"/>
      <c r="CD62" s="208"/>
      <c r="CE62" s="209"/>
      <c r="CF62" s="210"/>
      <c r="CG62" s="208"/>
      <c r="CH62" s="209"/>
      <c r="CI62" s="210"/>
      <c r="CJ62" s="212"/>
      <c r="CK62" s="212"/>
      <c r="CL62" s="134"/>
      <c r="CM62" s="191"/>
      <c r="CN62" s="192"/>
      <c r="CO62" s="193"/>
    </row>
    <row r="63" spans="1:93" s="20" customFormat="1">
      <c r="B63" s="211"/>
      <c r="C63" s="29"/>
      <c r="D63" s="37"/>
      <c r="E63" s="31"/>
      <c r="F63" s="9"/>
      <c r="G63" s="9"/>
      <c r="H63" s="31"/>
      <c r="I63" s="3"/>
      <c r="J63" s="3"/>
      <c r="K63" s="3"/>
      <c r="L63" s="3"/>
      <c r="M63" s="3"/>
      <c r="N63" s="3"/>
      <c r="O63" s="3"/>
      <c r="P63" s="3"/>
      <c r="Q63" s="3"/>
      <c r="R63" s="49"/>
      <c r="S63" s="3"/>
      <c r="T63" s="3"/>
      <c r="U63" s="3"/>
      <c r="V63" s="3"/>
      <c r="W63" s="3"/>
      <c r="X63" s="3"/>
      <c r="Y63" s="3"/>
      <c r="Z63" s="3"/>
      <c r="AA63" s="3"/>
      <c r="AB63" s="3"/>
    </row>
    <row r="64" spans="1:93" hidden="1">
      <c r="A64" s="20"/>
      <c r="I64" s="9"/>
      <c r="J64" s="2"/>
      <c r="K64" s="21"/>
      <c r="L64" s="2"/>
      <c r="O64" s="22"/>
      <c r="R64" s="3"/>
      <c r="S64" s="23"/>
      <c r="T64" s="26"/>
      <c r="U64" s="26"/>
      <c r="V64" s="26"/>
      <c r="W64" s="26"/>
      <c r="X64" s="26"/>
      <c r="Y64" s="26"/>
      <c r="Z64" s="26"/>
      <c r="AA64" s="26"/>
      <c r="AB64" s="3"/>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row>
    <row r="65" spans="1:92" hidden="1">
      <c r="A65" s="20"/>
      <c r="I65" s="9"/>
      <c r="J65" s="21"/>
      <c r="K65" s="21"/>
      <c r="L65" s="2"/>
      <c r="O65" s="22"/>
      <c r="R65" s="3"/>
      <c r="S65" s="23"/>
      <c r="T65" s="26"/>
      <c r="U65" s="26"/>
      <c r="V65" s="26"/>
      <c r="W65" s="26"/>
      <c r="X65" s="26"/>
      <c r="Y65" s="26"/>
      <c r="Z65" s="26"/>
      <c r="AA65" s="26"/>
      <c r="AB65" s="3"/>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row>
    <row r="66" spans="1:92" ht="12.75" hidden="1" customHeight="1">
      <c r="A66" s="20"/>
      <c r="I66" s="9"/>
      <c r="J66" s="21"/>
      <c r="K66" s="21"/>
      <c r="L66" s="2"/>
      <c r="O66" s="22"/>
      <c r="R66" s="3"/>
      <c r="S66" s="23"/>
      <c r="T66" s="24"/>
      <c r="U66" s="24"/>
      <c r="V66" s="24"/>
      <c r="W66" s="24"/>
      <c r="X66" s="24"/>
      <c r="Y66" s="24"/>
      <c r="Z66" s="24"/>
      <c r="AA66" s="24"/>
      <c r="AB66" s="3"/>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row>
    <row r="67" spans="1:92" hidden="1"/>
    <row r="68" spans="1:92" hidden="1"/>
    <row r="69" spans="1:92" hidden="1"/>
    <row r="70" spans="1:92" ht="12" customHeight="1"/>
  </sheetData>
  <sheetProtection algorithmName="SHA-512" hashValue="5AmguYQNDIZDNxeIe9uWphB/8O1GYFBtp+AP+5u6CgrsoZqTjbcOCdgJvLdaC7vnmdK89NzpgIjp4QcqP/jMgg==" saltValue="ud9wSij0rZT5nUTW6b3zvA==" spinCount="100000" sheet="1" formatRows="0" selectLockedCells="1"/>
  <mergeCells count="547">
    <mergeCell ref="AT62:AV62"/>
    <mergeCell ref="AW62:AY62"/>
    <mergeCell ref="AZ62:BB62"/>
    <mergeCell ref="BC62:BE62"/>
    <mergeCell ref="BF62:BH62"/>
    <mergeCell ref="BI62:BK62"/>
    <mergeCell ref="BL62:BN62"/>
    <mergeCell ref="BO62:BQ62"/>
    <mergeCell ref="BR62:BT62"/>
    <mergeCell ref="BU56:BW56"/>
    <mergeCell ref="CA56:CC56"/>
    <mergeCell ref="CD56:CF56"/>
    <mergeCell ref="CG56:CI56"/>
    <mergeCell ref="CJ56:CL56"/>
    <mergeCell ref="CM56:CO56"/>
    <mergeCell ref="AZ55:BB55"/>
    <mergeCell ref="BU62:BW62"/>
    <mergeCell ref="CA62:CC62"/>
    <mergeCell ref="CD62:CF62"/>
    <mergeCell ref="CG62:CI62"/>
    <mergeCell ref="CM62:CO62"/>
    <mergeCell ref="CJ62:CK62"/>
    <mergeCell ref="CJ53:CL53"/>
    <mergeCell ref="CM53:CO53"/>
    <mergeCell ref="S54:U54"/>
    <mergeCell ref="Y54:AA54"/>
    <mergeCell ref="AB54:AD54"/>
    <mergeCell ref="AE54:AG54"/>
    <mergeCell ref="AH54:AJ54"/>
    <mergeCell ref="AN54:AP54"/>
    <mergeCell ref="AQ54:AS54"/>
    <mergeCell ref="AT54:AV54"/>
    <mergeCell ref="AW54:AY54"/>
    <mergeCell ref="AZ54:BB54"/>
    <mergeCell ref="BC54:BE54"/>
    <mergeCell ref="BF54:BH54"/>
    <mergeCell ref="BI54:BK54"/>
    <mergeCell ref="BL54:BN54"/>
    <mergeCell ref="BO54:BQ54"/>
    <mergeCell ref="BR54:BT54"/>
    <mergeCell ref="BU54:BW54"/>
    <mergeCell ref="BX54:BZ54"/>
    <mergeCell ref="CA54:CC54"/>
    <mergeCell ref="BI53:BK53"/>
    <mergeCell ref="BL53:BN53"/>
    <mergeCell ref="BO53:BQ53"/>
    <mergeCell ref="BR53:BT53"/>
    <mergeCell ref="BU53:BW53"/>
    <mergeCell ref="BX53:BZ53"/>
    <mergeCell ref="CA53:CC53"/>
    <mergeCell ref="CD53:CF53"/>
    <mergeCell ref="CG53:CI53"/>
    <mergeCell ref="K1:P2"/>
    <mergeCell ref="S2:AC2"/>
    <mergeCell ref="K3:P3"/>
    <mergeCell ref="J5:K5"/>
    <mergeCell ref="L5:O5"/>
    <mergeCell ref="S4:U4"/>
    <mergeCell ref="AZ53:BB53"/>
    <mergeCell ref="BC53:BE53"/>
    <mergeCell ref="BF53:BH53"/>
    <mergeCell ref="N24:N25"/>
    <mergeCell ref="S20:U20"/>
    <mergeCell ref="S21:U21"/>
    <mergeCell ref="S22:U22"/>
    <mergeCell ref="S23:U23"/>
    <mergeCell ref="J10:L10"/>
    <mergeCell ref="S11:AC11"/>
    <mergeCell ref="S12:AC12"/>
    <mergeCell ref="J6:K6"/>
    <mergeCell ref="L7:O7"/>
    <mergeCell ref="J8:O8"/>
    <mergeCell ref="O9:P9"/>
    <mergeCell ref="BR20:BT20"/>
    <mergeCell ref="BU20:BW20"/>
    <mergeCell ref="BX20:BZ20"/>
    <mergeCell ref="CA20:CC20"/>
    <mergeCell ref="AW20:AY20"/>
    <mergeCell ref="AZ20:BB20"/>
    <mergeCell ref="BC20:BE20"/>
    <mergeCell ref="BI20:BK20"/>
    <mergeCell ref="AK20:AM20"/>
    <mergeCell ref="AQ20:AS20"/>
    <mergeCell ref="AT20:AV20"/>
    <mergeCell ref="BL20:BN20"/>
    <mergeCell ref="AN20:AP20"/>
    <mergeCell ref="BO20:BQ20"/>
    <mergeCell ref="J17:L17"/>
    <mergeCell ref="O10:Q12"/>
    <mergeCell ref="CA21:CC21"/>
    <mergeCell ref="BI21:BK21"/>
    <mergeCell ref="BR21:BT21"/>
    <mergeCell ref="BU21:BW21"/>
    <mergeCell ref="AQ21:AS21"/>
    <mergeCell ref="AT21:AV21"/>
    <mergeCell ref="AW21:AY21"/>
    <mergeCell ref="AZ21:BB21"/>
    <mergeCell ref="BF21:BH21"/>
    <mergeCell ref="BL21:BN21"/>
    <mergeCell ref="BO21:BQ21"/>
    <mergeCell ref="J26:J28"/>
    <mergeCell ref="B15:B17"/>
    <mergeCell ref="BU23:BW23"/>
    <mergeCell ref="BX23:BZ23"/>
    <mergeCell ref="CA23:CC23"/>
    <mergeCell ref="BF23:BG23"/>
    <mergeCell ref="BI23:BK23"/>
    <mergeCell ref="BR23:BT23"/>
    <mergeCell ref="AQ23:AS23"/>
    <mergeCell ref="AT23:AV23"/>
    <mergeCell ref="AW23:AY23"/>
    <mergeCell ref="AZ23:BB23"/>
    <mergeCell ref="V23:X23"/>
    <mergeCell ref="BX22:BZ22"/>
    <mergeCell ref="CA22:CC22"/>
    <mergeCell ref="BI22:BK22"/>
    <mergeCell ref="BR22:BT22"/>
    <mergeCell ref="BU22:BW22"/>
    <mergeCell ref="AQ22:AS22"/>
    <mergeCell ref="AT22:AV22"/>
    <mergeCell ref="AW22:AY22"/>
    <mergeCell ref="O20:Q23"/>
    <mergeCell ref="Y20:AA20"/>
    <mergeCell ref="BX21:BZ21"/>
    <mergeCell ref="V31:X31"/>
    <mergeCell ref="V42:X42"/>
    <mergeCell ref="S31:U31"/>
    <mergeCell ref="S42:U42"/>
    <mergeCell ref="BX29:BZ29"/>
    <mergeCell ref="CA29:CC29"/>
    <mergeCell ref="CJ29:CL29"/>
    <mergeCell ref="CM29:CO29"/>
    <mergeCell ref="BF29:BH29"/>
    <mergeCell ref="BI29:BK29"/>
    <mergeCell ref="BR29:BT29"/>
    <mergeCell ref="BU29:BW29"/>
    <mergeCell ref="AQ29:AS29"/>
    <mergeCell ref="AT29:AV29"/>
    <mergeCell ref="AW29:AY29"/>
    <mergeCell ref="AZ29:BB29"/>
    <mergeCell ref="V29:X29"/>
    <mergeCell ref="AB29:AD29"/>
    <mergeCell ref="BL31:BN31"/>
    <mergeCell ref="BO31:BQ31"/>
    <mergeCell ref="BR31:BT31"/>
    <mergeCell ref="BU31:BW31"/>
    <mergeCell ref="AT31:AV31"/>
    <mergeCell ref="AW31:AY31"/>
    <mergeCell ref="Y31:AA31"/>
    <mergeCell ref="AB31:AD31"/>
    <mergeCell ref="AK31:AM31"/>
    <mergeCell ref="BR32:BT32"/>
    <mergeCell ref="BU32:BW32"/>
    <mergeCell ref="AZ32:BB32"/>
    <mergeCell ref="BF32:BH32"/>
    <mergeCell ref="BL32:BN32"/>
    <mergeCell ref="BO32:BQ32"/>
    <mergeCell ref="AH32:AJ32"/>
    <mergeCell ref="AK32:AM32"/>
    <mergeCell ref="AT32:AV32"/>
    <mergeCell ref="AW32:AY32"/>
    <mergeCell ref="Y32:AA32"/>
    <mergeCell ref="AE31:AG31"/>
    <mergeCell ref="AH31:AJ31"/>
    <mergeCell ref="AE32:AG32"/>
    <mergeCell ref="AQ31:AS31"/>
    <mergeCell ref="AQ32:AS32"/>
    <mergeCell ref="BL33:BN33"/>
    <mergeCell ref="BO33:BQ33"/>
    <mergeCell ref="BR33:BT33"/>
    <mergeCell ref="BU33:BW33"/>
    <mergeCell ref="AT33:AV33"/>
    <mergeCell ref="AW33:AY33"/>
    <mergeCell ref="AZ33:BB33"/>
    <mergeCell ref="BF33:BH33"/>
    <mergeCell ref="V33:X33"/>
    <mergeCell ref="Y33:AA33"/>
    <mergeCell ref="AE33:AG33"/>
    <mergeCell ref="AQ33:AS33"/>
    <mergeCell ref="BL40:BN40"/>
    <mergeCell ref="BR40:BT40"/>
    <mergeCell ref="AT40:AV40"/>
    <mergeCell ref="AW40:AY40"/>
    <mergeCell ref="AZ40:BB40"/>
    <mergeCell ref="V40:X40"/>
    <mergeCell ref="BR34:BT34"/>
    <mergeCell ref="BU34:BW34"/>
    <mergeCell ref="AZ34:BB34"/>
    <mergeCell ref="BC34:BE34"/>
    <mergeCell ref="BF34:BH34"/>
    <mergeCell ref="BL34:BN34"/>
    <mergeCell ref="AT34:AV34"/>
    <mergeCell ref="AW34:AY34"/>
    <mergeCell ref="V34:X34"/>
    <mergeCell ref="Y40:AA40"/>
    <mergeCell ref="Y34:AA34"/>
    <mergeCell ref="AE34:AG34"/>
    <mergeCell ref="AE40:AG40"/>
    <mergeCell ref="AQ34:AS34"/>
    <mergeCell ref="AQ40:AS40"/>
    <mergeCell ref="BC40:BE40"/>
    <mergeCell ref="BL43:BN43"/>
    <mergeCell ref="AN43:AP43"/>
    <mergeCell ref="AT43:AV43"/>
    <mergeCell ref="V43:X43"/>
    <mergeCell ref="BL42:BN42"/>
    <mergeCell ref="BR42:BT42"/>
    <mergeCell ref="AT42:AV42"/>
    <mergeCell ref="AZ42:BB42"/>
    <mergeCell ref="BC42:BE42"/>
    <mergeCell ref="BF42:BH42"/>
    <mergeCell ref="Y42:AA42"/>
    <mergeCell ref="AB42:AD42"/>
    <mergeCell ref="AK42:AM42"/>
    <mergeCell ref="AN42:AP42"/>
    <mergeCell ref="AB43:AD43"/>
    <mergeCell ref="AE42:AG42"/>
    <mergeCell ref="AH42:AJ42"/>
    <mergeCell ref="AH43:AJ43"/>
    <mergeCell ref="AE43:AG43"/>
    <mergeCell ref="AQ42:AS42"/>
    <mergeCell ref="AQ43:AS43"/>
    <mergeCell ref="AQ45:AS45"/>
    <mergeCell ref="AT45:AV45"/>
    <mergeCell ref="V45:X45"/>
    <mergeCell ref="BL44:BN44"/>
    <mergeCell ref="BR44:BT44"/>
    <mergeCell ref="BX44:BZ44"/>
    <mergeCell ref="AQ44:AS44"/>
    <mergeCell ref="AT44:AV44"/>
    <mergeCell ref="AZ44:BB44"/>
    <mergeCell ref="BC44:BE44"/>
    <mergeCell ref="V44:X44"/>
    <mergeCell ref="Y44:AA44"/>
    <mergeCell ref="Y45:AA45"/>
    <mergeCell ref="AH44:AJ44"/>
    <mergeCell ref="AH45:AJ45"/>
    <mergeCell ref="AE44:AG44"/>
    <mergeCell ref="AE45:AG45"/>
    <mergeCell ref="BF44:BH44"/>
    <mergeCell ref="BF45:BH45"/>
    <mergeCell ref="BU44:BW44"/>
    <mergeCell ref="BU45:BW45"/>
    <mergeCell ref="D42:D43"/>
    <mergeCell ref="B42:B43"/>
    <mergeCell ref="CJ51:CK51"/>
    <mergeCell ref="AH51:AJ51"/>
    <mergeCell ref="AN51:AP51"/>
    <mergeCell ref="AQ51:AS51"/>
    <mergeCell ref="AT51:AV51"/>
    <mergeCell ref="BX51:BY51"/>
    <mergeCell ref="BI51:BK51"/>
    <mergeCell ref="BL51:BN51"/>
    <mergeCell ref="BO51:BQ51"/>
    <mergeCell ref="BR51:BT51"/>
    <mergeCell ref="AW51:AY51"/>
    <mergeCell ref="AZ51:BB51"/>
    <mergeCell ref="V51:X51"/>
    <mergeCell ref="BX45:BY45"/>
    <mergeCell ref="BR45:BT45"/>
    <mergeCell ref="S51:U51"/>
    <mergeCell ref="Y51:AA51"/>
    <mergeCell ref="S43:U43"/>
    <mergeCell ref="S44:U44"/>
    <mergeCell ref="S45:U45"/>
    <mergeCell ref="Y43:AA43"/>
    <mergeCell ref="BL45:BN45"/>
    <mergeCell ref="AT53:AV53"/>
    <mergeCell ref="AW53:AY53"/>
    <mergeCell ref="S55:U55"/>
    <mergeCell ref="Y55:AA55"/>
    <mergeCell ref="AB55:AD55"/>
    <mergeCell ref="AE55:AG55"/>
    <mergeCell ref="V54:X54"/>
    <mergeCell ref="V55:X55"/>
    <mergeCell ref="AH55:AJ55"/>
    <mergeCell ref="AN55:AP55"/>
    <mergeCell ref="AQ55:AS55"/>
    <mergeCell ref="AT55:AV55"/>
    <mergeCell ref="AW55:AY55"/>
    <mergeCell ref="AK54:AM54"/>
    <mergeCell ref="V53:X53"/>
    <mergeCell ref="S53:U53"/>
    <mergeCell ref="Y53:AA53"/>
    <mergeCell ref="AB53:AD53"/>
    <mergeCell ref="AE53:AG53"/>
    <mergeCell ref="AH53:AJ53"/>
    <mergeCell ref="AK53:AM53"/>
    <mergeCell ref="AN53:AP53"/>
    <mergeCell ref="AQ53:AS53"/>
    <mergeCell ref="AK55:AM55"/>
    <mergeCell ref="AK56:AM56"/>
    <mergeCell ref="BC55:BE55"/>
    <mergeCell ref="BF55:BH55"/>
    <mergeCell ref="BI55:BK55"/>
    <mergeCell ref="CD54:CF54"/>
    <mergeCell ref="CG54:CI54"/>
    <mergeCell ref="CJ54:CL54"/>
    <mergeCell ref="CM54:CO54"/>
    <mergeCell ref="BL55:BN55"/>
    <mergeCell ref="BO55:BQ55"/>
    <mergeCell ref="BR55:BT55"/>
    <mergeCell ref="BU55:BW55"/>
    <mergeCell ref="BX55:BZ55"/>
    <mergeCell ref="CA55:CC55"/>
    <mergeCell ref="CD55:CF55"/>
    <mergeCell ref="CG55:CI55"/>
    <mergeCell ref="CJ55:CL55"/>
    <mergeCell ref="CM55:CO55"/>
    <mergeCell ref="AN56:AP56"/>
    <mergeCell ref="AQ56:AS56"/>
    <mergeCell ref="AT56:AV56"/>
    <mergeCell ref="AW56:AY56"/>
    <mergeCell ref="AZ56:BB56"/>
    <mergeCell ref="BR56:BT56"/>
    <mergeCell ref="V56:X56"/>
    <mergeCell ref="B57:B59"/>
    <mergeCell ref="B61:B63"/>
    <mergeCell ref="BX56:BY56"/>
    <mergeCell ref="S62:U62"/>
    <mergeCell ref="Y62:AA62"/>
    <mergeCell ref="AK62:AL62"/>
    <mergeCell ref="V62:X62"/>
    <mergeCell ref="AB62:AD62"/>
    <mergeCell ref="AE62:AG62"/>
    <mergeCell ref="AH62:AJ62"/>
    <mergeCell ref="AN62:AP62"/>
    <mergeCell ref="AQ62:AS62"/>
    <mergeCell ref="BX62:BY62"/>
    <mergeCell ref="S56:U56"/>
    <mergeCell ref="Y56:AA56"/>
    <mergeCell ref="AB56:AD56"/>
    <mergeCell ref="AE56:AG56"/>
    <mergeCell ref="AH56:AJ56"/>
    <mergeCell ref="BC56:BE56"/>
    <mergeCell ref="BF56:BH56"/>
    <mergeCell ref="BI56:BK56"/>
    <mergeCell ref="BL56:BN56"/>
    <mergeCell ref="BO56:BQ56"/>
    <mergeCell ref="AZ22:BB22"/>
    <mergeCell ref="AN23:AP23"/>
    <mergeCell ref="S29:U29"/>
    <mergeCell ref="Y29:AA29"/>
    <mergeCell ref="AE29:AG29"/>
    <mergeCell ref="AH21:AJ21"/>
    <mergeCell ref="AH20:AJ20"/>
    <mergeCell ref="AH22:AJ22"/>
    <mergeCell ref="AH23:AJ23"/>
    <mergeCell ref="AB20:AD20"/>
    <mergeCell ref="AB21:AD21"/>
    <mergeCell ref="AB22:AD22"/>
    <mergeCell ref="AB23:AD23"/>
    <mergeCell ref="AE20:AG20"/>
    <mergeCell ref="AE21:AG21"/>
    <mergeCell ref="AE22:AG22"/>
    <mergeCell ref="AE23:AG23"/>
    <mergeCell ref="V22:X22"/>
    <mergeCell ref="V21:X21"/>
    <mergeCell ref="AK21:AM21"/>
    <mergeCell ref="AK22:AM22"/>
    <mergeCell ref="AK23:AM23"/>
    <mergeCell ref="AK29:AM29"/>
    <mergeCell ref="AH29:AJ29"/>
    <mergeCell ref="AN21:AP21"/>
    <mergeCell ref="AN22:AP22"/>
    <mergeCell ref="AN29:AP29"/>
    <mergeCell ref="CM21:CO21"/>
    <mergeCell ref="CM20:CO20"/>
    <mergeCell ref="CM22:CO22"/>
    <mergeCell ref="CM23:CO23"/>
    <mergeCell ref="CD20:CF20"/>
    <mergeCell ref="CD21:CF21"/>
    <mergeCell ref="CD22:CF22"/>
    <mergeCell ref="CD23:CF23"/>
    <mergeCell ref="CD29:CF29"/>
    <mergeCell ref="CG20:CI20"/>
    <mergeCell ref="CG21:CI21"/>
    <mergeCell ref="CG22:CI22"/>
    <mergeCell ref="CG23:CI23"/>
    <mergeCell ref="CG29:CI29"/>
    <mergeCell ref="CJ20:CL20"/>
    <mergeCell ref="CJ21:CL21"/>
    <mergeCell ref="CJ22:CL22"/>
    <mergeCell ref="CJ23:CL23"/>
    <mergeCell ref="BL22:BN22"/>
    <mergeCell ref="BL23:BN23"/>
    <mergeCell ref="BL29:BN29"/>
    <mergeCell ref="BO22:BQ22"/>
    <mergeCell ref="BO23:BQ23"/>
    <mergeCell ref="BO29:BQ29"/>
    <mergeCell ref="BC21:BE21"/>
    <mergeCell ref="BC22:BE22"/>
    <mergeCell ref="BC23:BE23"/>
    <mergeCell ref="BF20:BH20"/>
    <mergeCell ref="BC29:BE29"/>
    <mergeCell ref="BF22:BH22"/>
    <mergeCell ref="S32:U32"/>
    <mergeCell ref="S33:U33"/>
    <mergeCell ref="S34:U34"/>
    <mergeCell ref="S40:U40"/>
    <mergeCell ref="V32:X32"/>
    <mergeCell ref="AB44:AD44"/>
    <mergeCell ref="AB45:AD45"/>
    <mergeCell ref="AB51:AD51"/>
    <mergeCell ref="AB40:AD40"/>
    <mergeCell ref="AB32:AD32"/>
    <mergeCell ref="AB33:AD33"/>
    <mergeCell ref="AB34:AD34"/>
    <mergeCell ref="AE51:AG51"/>
    <mergeCell ref="AK33:AM33"/>
    <mergeCell ref="AK34:AM34"/>
    <mergeCell ref="AK40:AM40"/>
    <mergeCell ref="AN31:AP31"/>
    <mergeCell ref="AN32:AP32"/>
    <mergeCell ref="AN33:AP33"/>
    <mergeCell ref="AN40:AP40"/>
    <mergeCell ref="AH33:AJ33"/>
    <mergeCell ref="AH34:AJ34"/>
    <mergeCell ref="AH40:AJ40"/>
    <mergeCell ref="AN44:AP44"/>
    <mergeCell ref="AN45:AP45"/>
    <mergeCell ref="AN34:AP34"/>
    <mergeCell ref="AK51:AM51"/>
    <mergeCell ref="AK43:AM43"/>
    <mergeCell ref="AK44:AM44"/>
    <mergeCell ref="AK45:AM45"/>
    <mergeCell ref="BC51:BE51"/>
    <mergeCell ref="AW42:AY42"/>
    <mergeCell ref="AW43:AY43"/>
    <mergeCell ref="AW44:AY44"/>
    <mergeCell ref="AW45:AY45"/>
    <mergeCell ref="BC31:BE31"/>
    <mergeCell ref="BC32:BE32"/>
    <mergeCell ref="BC33:BE33"/>
    <mergeCell ref="AZ45:BB45"/>
    <mergeCell ref="BC45:BE45"/>
    <mergeCell ref="AZ43:BB43"/>
    <mergeCell ref="BC43:BE43"/>
    <mergeCell ref="AZ31:BB31"/>
    <mergeCell ref="BF51:BH51"/>
    <mergeCell ref="BI31:BK31"/>
    <mergeCell ref="BI32:BK32"/>
    <mergeCell ref="BI33:BK33"/>
    <mergeCell ref="BI34:BK34"/>
    <mergeCell ref="BI42:BK42"/>
    <mergeCell ref="BI43:BK43"/>
    <mergeCell ref="BI44:BK44"/>
    <mergeCell ref="BI45:BK45"/>
    <mergeCell ref="BF43:BH43"/>
    <mergeCell ref="BF40:BH40"/>
    <mergeCell ref="BI40:BK40"/>
    <mergeCell ref="BF31:BH31"/>
    <mergeCell ref="BU51:BW51"/>
    <mergeCell ref="BO34:BQ34"/>
    <mergeCell ref="BO40:BQ40"/>
    <mergeCell ref="BO42:BQ42"/>
    <mergeCell ref="BO43:BQ43"/>
    <mergeCell ref="BO44:BQ44"/>
    <mergeCell ref="BO45:BQ45"/>
    <mergeCell ref="BR43:BT43"/>
    <mergeCell ref="BX31:BZ31"/>
    <mergeCell ref="BX32:BZ32"/>
    <mergeCell ref="BX33:BZ33"/>
    <mergeCell ref="BX34:BZ34"/>
    <mergeCell ref="BX40:BZ40"/>
    <mergeCell ref="BX42:BZ42"/>
    <mergeCell ref="BU40:BW40"/>
    <mergeCell ref="BU42:BW42"/>
    <mergeCell ref="BU43:BW43"/>
    <mergeCell ref="BX43:BZ43"/>
    <mergeCell ref="CA44:CC44"/>
    <mergeCell ref="CA45:CC45"/>
    <mergeCell ref="CA51:CC51"/>
    <mergeCell ref="CA40:CC40"/>
    <mergeCell ref="CD31:CF31"/>
    <mergeCell ref="CD32:CF32"/>
    <mergeCell ref="CD33:CF33"/>
    <mergeCell ref="CD34:CF34"/>
    <mergeCell ref="CD40:CF40"/>
    <mergeCell ref="CD51:CF51"/>
    <mergeCell ref="CA31:CC31"/>
    <mergeCell ref="CA32:CC32"/>
    <mergeCell ref="CA33:CC33"/>
    <mergeCell ref="CA34:CC34"/>
    <mergeCell ref="CA42:CC42"/>
    <mergeCell ref="CA43:CC43"/>
    <mergeCell ref="CJ43:CL43"/>
    <mergeCell ref="CJ44:CL44"/>
    <mergeCell ref="CD42:CF42"/>
    <mergeCell ref="CD43:CF43"/>
    <mergeCell ref="CD44:CF44"/>
    <mergeCell ref="CD45:CF45"/>
    <mergeCell ref="CG31:CI31"/>
    <mergeCell ref="CG32:CI32"/>
    <mergeCell ref="CG33:CI33"/>
    <mergeCell ref="CG34:CI34"/>
    <mergeCell ref="CG40:CI40"/>
    <mergeCell ref="CG42:CI42"/>
    <mergeCell ref="CG43:CI43"/>
    <mergeCell ref="CM45:CO45"/>
    <mergeCell ref="CM51:CO51"/>
    <mergeCell ref="J31:Q51"/>
    <mergeCell ref="B11:B14"/>
    <mergeCell ref="O29:Q29"/>
    <mergeCell ref="F42:F43"/>
    <mergeCell ref="CJ45:CL45"/>
    <mergeCell ref="CM31:CO31"/>
    <mergeCell ref="CM32:CO32"/>
    <mergeCell ref="CM33:CO33"/>
    <mergeCell ref="CM34:CO34"/>
    <mergeCell ref="CM40:CO40"/>
    <mergeCell ref="CJ40:CL40"/>
    <mergeCell ref="CM42:CO42"/>
    <mergeCell ref="CM43:CO43"/>
    <mergeCell ref="CM44:CO44"/>
    <mergeCell ref="CG44:CI44"/>
    <mergeCell ref="CG45:CI45"/>
    <mergeCell ref="CG51:CI51"/>
    <mergeCell ref="CJ31:CL31"/>
    <mergeCell ref="CJ32:CL32"/>
    <mergeCell ref="CJ33:CL33"/>
    <mergeCell ref="CJ34:CL34"/>
    <mergeCell ref="CJ42:CL42"/>
    <mergeCell ref="B21:B23"/>
    <mergeCell ref="B18:B20"/>
    <mergeCell ref="W4:AA4"/>
    <mergeCell ref="S13:AC14"/>
    <mergeCell ref="R13:R14"/>
    <mergeCell ref="S5:AD6"/>
    <mergeCell ref="S7:AD8"/>
    <mergeCell ref="S19:AC19"/>
    <mergeCell ref="J20:J25"/>
    <mergeCell ref="K20:K25"/>
    <mergeCell ref="V20:X20"/>
    <mergeCell ref="J14:L14"/>
    <mergeCell ref="S15:AC15"/>
    <mergeCell ref="S16:AC16"/>
    <mergeCell ref="S17:AC17"/>
    <mergeCell ref="S18:AC18"/>
    <mergeCell ref="L24:L25"/>
    <mergeCell ref="M24:M25"/>
    <mergeCell ref="Y21:AA21"/>
    <mergeCell ref="Y22:AA22"/>
    <mergeCell ref="Y23:AA23"/>
    <mergeCell ref="L20:N23"/>
    <mergeCell ref="L6:O6"/>
    <mergeCell ref="J7:K7"/>
  </mergeCells>
  <phoneticPr fontId="22" type="noConversion"/>
  <conditionalFormatting sqref="C8">
    <cfRule type="cellIs" dxfId="63" priority="27" operator="equal">
      <formula>"Nav lielais komersants"</formula>
    </cfRule>
    <cfRule type="cellIs" dxfId="62" priority="28" operator="equal">
      <formula>"Lielais komersants"</formula>
    </cfRule>
  </conditionalFormatting>
  <conditionalFormatting sqref="J26:J28">
    <cfRule type="cellIs" dxfId="61" priority="154" operator="equal">
      <formula>$B$11</formula>
    </cfRule>
    <cfRule type="cellIs" dxfId="60" priority="153" operator="equal">
      <formula>$B$15</formula>
    </cfRule>
    <cfRule type="cellIs" dxfId="59" priority="152" operator="equal">
      <formula>$B$18</formula>
    </cfRule>
    <cfRule type="cellIs" dxfId="58" priority="151" operator="equal">
      <formula>$B$21</formula>
    </cfRule>
  </conditionalFormatting>
  <conditionalFormatting sqref="K26:K28">
    <cfRule type="cellIs" dxfId="57" priority="26" operator="equal">
      <formula>"IZPILDĀS"</formula>
    </cfRule>
    <cfRule type="cellIs" dxfId="56" priority="25" operator="equal">
      <formula>"NEIZPILDĀS"</formula>
    </cfRule>
  </conditionalFormatting>
  <conditionalFormatting sqref="K30">
    <cfRule type="expression" dxfId="55" priority="40">
      <formula>$K$30="Jāpilda 2.tabula jeb jāsniedz informācija par vēl vienu gadu iepriekš!"</formula>
    </cfRule>
  </conditionalFormatting>
  <conditionalFormatting sqref="M17">
    <cfRule type="containsBlanks" dxfId="54" priority="29">
      <formula>LEN(TRIM(M17))=0</formula>
    </cfRule>
  </conditionalFormatting>
  <conditionalFormatting sqref="M24:N28">
    <cfRule type="expression" dxfId="53" priority="5">
      <formula>$M$17=1</formula>
    </cfRule>
  </conditionalFormatting>
  <conditionalFormatting sqref="N24:N28">
    <cfRule type="expression" dxfId="52" priority="1">
      <formula>$L$29=$M$29</formula>
    </cfRule>
    <cfRule type="expression" dxfId="51" priority="3">
      <formula>$M$17=2</formula>
    </cfRule>
  </conditionalFormatting>
  <conditionalFormatting sqref="O10">
    <cfRule type="cellIs" dxfId="50" priority="157" operator="equal">
      <formula>$B$21</formula>
    </cfRule>
    <cfRule type="cellIs" dxfId="49" priority="158" operator="equal">
      <formula>$B$18</formula>
    </cfRule>
    <cfRule type="cellIs" dxfId="48" priority="159" operator="equal">
      <formula>$B$15</formula>
    </cfRule>
    <cfRule type="cellIs" dxfId="47" priority="160" operator="equal">
      <formula>$B$11</formula>
    </cfRule>
    <cfRule type="expression" dxfId="46" priority="155">
      <formula>NOT("Nav iespējams noteikt statusu")</formula>
    </cfRule>
    <cfRule type="cellIs" dxfId="45" priority="156" operator="equal">
      <formula>"Dati"</formula>
    </cfRule>
  </conditionalFormatting>
  <conditionalFormatting sqref="O24">
    <cfRule type="expression" dxfId="44" priority="24">
      <formula>$O$24=""</formula>
    </cfRule>
  </conditionalFormatting>
  <conditionalFormatting sqref="P24:Q24">
    <cfRule type="expression" dxfId="43" priority="18">
      <formula>($O$24-$P$24)&gt;1</formula>
    </cfRule>
    <cfRule type="expression" dxfId="42" priority="23">
      <formula>$P$24=""</formula>
    </cfRule>
  </conditionalFormatting>
  <conditionalFormatting sqref="P24:Q28">
    <cfRule type="expression" dxfId="41" priority="6">
      <formula>$M$17=1</formula>
    </cfRule>
  </conditionalFormatting>
  <conditionalFormatting sqref="Q24:Q28">
    <cfRule type="expression" dxfId="40" priority="2">
      <formula>$L$29=$M$29</formula>
    </cfRule>
    <cfRule type="expression" dxfId="39" priority="4">
      <formula>$M$17=2</formula>
    </cfRule>
  </conditionalFormatting>
  <conditionalFormatting sqref="R26:R28">
    <cfRule type="cellIs" dxfId="38" priority="16" operator="equal">
      <formula>"IZPILDĀS"</formula>
    </cfRule>
    <cfRule type="cellIs" dxfId="37" priority="15" operator="equal">
      <formula>"NEIZPILDĀS"</formula>
    </cfRule>
  </conditionalFormatting>
  <conditionalFormatting sqref="R37:R39">
    <cfRule type="cellIs" dxfId="36" priority="22" operator="equal">
      <formula>"IZPILDĀS"</formula>
    </cfRule>
    <cfRule type="cellIs" dxfId="35" priority="21" operator="equal">
      <formula>"NEIZPILDĀS"</formula>
    </cfRule>
  </conditionalFormatting>
  <conditionalFormatting sqref="R48:R50">
    <cfRule type="cellIs" dxfId="34" priority="20" operator="equal">
      <formula>"IZPILDĀS"</formula>
    </cfRule>
    <cfRule type="cellIs" dxfId="33" priority="19" operator="equal">
      <formula>"NEIZPILDĀS"</formula>
    </cfRule>
  </conditionalFormatting>
  <conditionalFormatting sqref="R59:R61">
    <cfRule type="cellIs" dxfId="32" priority="14" operator="equal">
      <formula>"IZPILDĀS"</formula>
    </cfRule>
    <cfRule type="cellIs" dxfId="31" priority="13" operator="equal">
      <formula>"NEIZPILDĀS"</formula>
    </cfRule>
  </conditionalFormatting>
  <dataValidations count="3">
    <dataValidation type="list" allowBlank="1" showInputMessage="1" showErrorMessage="1" sqref="CM32 CJ43 CJ32 CG43 CG32 CD43 CD32 CA43 CA32 BX43 BX32 BU43 BU32 BR43 BR32 BO43 BO32 BL43 BL32 BI43 BI32 BF43 BF32 BC43 BC32 AW43 CM43:CN43 AZ32 AW32 AT43 AT32 AQ43 AQ32 AZ54 AN32 AK32 AH43 AH32 AE43 AE32 AB43 V43:Y43 S43 AB32 V32:Y32 S32 CJ21 CG21 CD21 CA21 BX21 BU21 BR21 BO21 BL21 BI21 BF21 BC21 AZ21 AW21 AT21 AQ21 AN21 AK21 AH21 AE21 AB21 V21:Y21 S21 AZ43 CM21 CJ54 CG54 CD54 CA54 BX54 BU54 BR54 BO54 BL54 BI54 BF54 BC54 AW54 CM54:CN54 AT54 AQ54 AN43 AH54 AE54 AB54 V54:Y54 S54 AK43 AK54 AN54" xr:uid="{4391FB6D-C7DA-43AB-8F16-7742C2A6884F}">
      <formula1>$H$14:$H$15</formula1>
    </dataValidation>
    <dataValidation type="list" allowBlank="1" showInputMessage="1" showErrorMessage="1" sqref="M17" xr:uid="{51C5C15C-0EE7-4CDB-A408-A7F83FC81FC7}">
      <formula1>$H$11:$H$13</formula1>
    </dataValidation>
    <dataValidation type="list" allowBlank="1" showInputMessage="1" showErrorMessage="1" sqref="M14" xr:uid="{8A5E357A-C126-4C48-8B28-CB4C3E8F38FA}">
      <formula1>$G$7:$G$8</formula1>
    </dataValidation>
  </dataValidations>
  <hyperlinks>
    <hyperlink ref="K3:P3" r:id="rId1" display="Izstrādāta pamatojoties uz 16.12.2024. MK noteikumiem Nr.776 &quot;Kārtība, kādā komercsabiedrības deklarē savu atbilstību mazās (sīkās) un vidējās komercsabiedrības statusam&quot;" xr:uid="{3CBABA22-5257-453D-859F-E0132E0216D6}"/>
  </hyperlinks>
  <pageMargins left="0.7" right="0.7" top="0.75" bottom="0.75" header="0.3" footer="0.3"/>
  <pageSetup paperSize="9" scale="49" orientation="landscape" r:id="rId2"/>
  <rowBreaks count="1" manualBreakCount="1">
    <brk id="51" max="16383" man="1"/>
  </rowBreaks>
  <colBreaks count="5" manualBreakCount="5">
    <brk id="17" max="1048575" man="1"/>
    <brk id="30" max="1048575" man="1"/>
    <brk id="45" max="1048575" man="1"/>
    <brk id="75" max="95" man="1"/>
    <brk id="92"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D3704-6793-430A-AE1E-AF03043D1C47}">
  <dimension ref="A1:R30"/>
  <sheetViews>
    <sheetView showGridLines="0" zoomScale="85" zoomScaleNormal="85" workbookViewId="0">
      <selection activeCell="B22" sqref="B22:R22"/>
    </sheetView>
  </sheetViews>
  <sheetFormatPr defaultColWidth="0" defaultRowHeight="14.25" zeroHeight="1"/>
  <cols>
    <col min="1" max="1" width="13.875" customWidth="1"/>
    <col min="2" max="18" width="9" customWidth="1"/>
    <col min="19" max="16384" width="9" hidden="1"/>
  </cols>
  <sheetData>
    <row r="1" spans="1:18"/>
    <row r="2" spans="1:18"/>
    <row r="3" spans="1:18"/>
    <row r="4" spans="1:18"/>
    <row r="5" spans="1:18"/>
    <row r="6" spans="1:18" ht="15">
      <c r="A6" s="237" t="s">
        <v>61</v>
      </c>
      <c r="B6" s="237"/>
      <c r="C6" s="237"/>
      <c r="D6" s="237"/>
      <c r="E6" s="237"/>
      <c r="F6" s="237"/>
    </row>
    <row r="7" spans="1:18" ht="15">
      <c r="A7" s="55"/>
      <c r="Q7" s="242" t="s">
        <v>198</v>
      </c>
      <c r="R7" s="243"/>
    </row>
    <row r="8" spans="1:18">
      <c r="A8" s="238" t="s">
        <v>60</v>
      </c>
      <c r="B8" s="238"/>
      <c r="C8" s="238"/>
      <c r="D8" s="238"/>
      <c r="E8" s="238"/>
      <c r="F8" s="238"/>
      <c r="G8" s="238"/>
      <c r="H8" s="238"/>
      <c r="I8" s="238"/>
      <c r="J8" s="238"/>
      <c r="K8" s="238"/>
      <c r="L8" s="238"/>
      <c r="M8" s="238"/>
      <c r="N8" s="238"/>
      <c r="O8" s="238"/>
      <c r="P8" s="238"/>
      <c r="Q8" s="243"/>
      <c r="R8" s="243"/>
    </row>
    <row r="9" spans="1:18" ht="25.5" customHeight="1">
      <c r="A9" s="236" t="s">
        <v>37</v>
      </c>
      <c r="B9" s="236"/>
      <c r="C9" s="236"/>
      <c r="D9" s="236"/>
      <c r="E9" s="236"/>
      <c r="F9" s="236"/>
    </row>
    <row r="10" spans="1:18" ht="28.5" customHeight="1">
      <c r="A10" s="236" t="s">
        <v>38</v>
      </c>
      <c r="B10" s="236"/>
      <c r="C10" s="236"/>
      <c r="D10" s="236"/>
      <c r="E10" s="236"/>
      <c r="F10" s="236"/>
      <c r="G10" s="236"/>
      <c r="H10" s="236"/>
      <c r="I10" s="236"/>
      <c r="J10" s="236"/>
      <c r="K10" s="236"/>
      <c r="L10" s="236"/>
      <c r="M10" s="236"/>
      <c r="N10" s="236"/>
      <c r="O10" s="236"/>
      <c r="P10" s="236"/>
      <c r="Q10" s="236"/>
      <c r="R10" s="236"/>
    </row>
    <row r="11" spans="1:18"/>
    <row r="12" spans="1:18" ht="15">
      <c r="A12" s="55" t="s">
        <v>39</v>
      </c>
    </row>
    <row r="13" spans="1:18"/>
    <row r="14" spans="1:18" ht="245.25" customHeight="1">
      <c r="A14" s="72" t="s">
        <v>63</v>
      </c>
      <c r="B14" s="239" t="s">
        <v>194</v>
      </c>
      <c r="C14" s="240"/>
      <c r="D14" s="240"/>
      <c r="E14" s="240"/>
      <c r="F14" s="240"/>
      <c r="G14" s="240"/>
      <c r="H14" s="240"/>
      <c r="I14" s="240"/>
      <c r="J14" s="240"/>
      <c r="K14" s="240"/>
      <c r="L14" s="240"/>
      <c r="M14" s="240"/>
      <c r="N14" s="240"/>
      <c r="O14" s="240"/>
      <c r="P14" s="240"/>
      <c r="Q14" s="240"/>
      <c r="R14" s="241"/>
    </row>
    <row r="15" spans="1:18" ht="82.5" customHeight="1">
      <c r="A15" s="73" t="s">
        <v>64</v>
      </c>
      <c r="B15" s="239" t="s">
        <v>195</v>
      </c>
      <c r="C15" s="240"/>
      <c r="D15" s="240"/>
      <c r="E15" s="240"/>
      <c r="F15" s="240"/>
      <c r="G15" s="240"/>
      <c r="H15" s="240"/>
      <c r="I15" s="240"/>
      <c r="J15" s="240"/>
      <c r="K15" s="240"/>
      <c r="L15" s="240"/>
      <c r="M15" s="240"/>
      <c r="N15" s="240"/>
      <c r="O15" s="240"/>
      <c r="P15" s="240"/>
      <c r="Q15" s="240"/>
      <c r="R15" s="241"/>
    </row>
    <row r="16" spans="1:18" ht="282" customHeight="1">
      <c r="A16" s="75" t="s">
        <v>65</v>
      </c>
      <c r="B16" s="247" t="s">
        <v>196</v>
      </c>
      <c r="C16" s="240"/>
      <c r="D16" s="240"/>
      <c r="E16" s="240"/>
      <c r="F16" s="240"/>
      <c r="G16" s="240"/>
      <c r="H16" s="240"/>
      <c r="I16" s="240"/>
      <c r="J16" s="240"/>
      <c r="K16" s="240"/>
      <c r="L16" s="240"/>
      <c r="M16" s="240"/>
      <c r="N16" s="240"/>
      <c r="O16" s="240"/>
      <c r="P16" s="240"/>
      <c r="Q16" s="240"/>
      <c r="R16" s="241"/>
    </row>
    <row r="17" spans="1:18" ht="33.75" customHeight="1">
      <c r="A17" s="74" t="s">
        <v>66</v>
      </c>
      <c r="B17" s="239" t="s">
        <v>40</v>
      </c>
      <c r="C17" s="240"/>
      <c r="D17" s="240"/>
      <c r="E17" s="240"/>
      <c r="F17" s="240"/>
      <c r="G17" s="240"/>
      <c r="H17" s="240"/>
      <c r="I17" s="240"/>
      <c r="J17" s="240"/>
      <c r="K17" s="240"/>
      <c r="L17" s="240"/>
      <c r="M17" s="240"/>
      <c r="N17" s="240"/>
      <c r="O17" s="240"/>
      <c r="P17" s="240"/>
      <c r="Q17" s="240"/>
      <c r="R17" s="241"/>
    </row>
    <row r="18" spans="1:18" ht="33.75" customHeight="1">
      <c r="A18" s="74" t="s">
        <v>77</v>
      </c>
      <c r="B18" s="239" t="s">
        <v>78</v>
      </c>
      <c r="C18" s="240"/>
      <c r="D18" s="240"/>
      <c r="E18" s="240"/>
      <c r="F18" s="240"/>
      <c r="G18" s="240"/>
      <c r="H18" s="240"/>
      <c r="I18" s="240"/>
      <c r="J18" s="240"/>
      <c r="K18" s="240"/>
      <c r="L18" s="240"/>
      <c r="M18" s="240"/>
      <c r="N18" s="240"/>
      <c r="O18" s="240"/>
      <c r="P18" s="240"/>
      <c r="Q18" s="240"/>
      <c r="R18" s="241"/>
    </row>
    <row r="19" spans="1:18" ht="75" customHeight="1">
      <c r="A19" s="72" t="s">
        <v>68</v>
      </c>
      <c r="B19" s="239" t="s">
        <v>197</v>
      </c>
      <c r="C19" s="240"/>
      <c r="D19" s="240"/>
      <c r="E19" s="240"/>
      <c r="F19" s="240"/>
      <c r="G19" s="240"/>
      <c r="H19" s="240"/>
      <c r="I19" s="240"/>
      <c r="J19" s="240"/>
      <c r="K19" s="240"/>
      <c r="L19" s="240"/>
      <c r="M19" s="240"/>
      <c r="N19" s="240"/>
      <c r="O19" s="240"/>
      <c r="P19" s="240"/>
      <c r="Q19" s="240"/>
      <c r="R19" s="241"/>
    </row>
    <row r="20" spans="1:18" ht="176.25" customHeight="1">
      <c r="A20" s="72" t="s">
        <v>69</v>
      </c>
      <c r="B20" s="239" t="s">
        <v>70</v>
      </c>
      <c r="C20" s="240"/>
      <c r="D20" s="240"/>
      <c r="E20" s="240"/>
      <c r="F20" s="240"/>
      <c r="G20" s="240"/>
      <c r="H20" s="240"/>
      <c r="I20" s="240"/>
      <c r="J20" s="240"/>
      <c r="K20" s="240"/>
      <c r="L20" s="240"/>
      <c r="M20" s="240"/>
      <c r="N20" s="240"/>
      <c r="O20" s="240"/>
      <c r="P20" s="240"/>
      <c r="Q20" s="240"/>
      <c r="R20" s="241"/>
    </row>
    <row r="21" spans="1:18" ht="191.25" customHeight="1">
      <c r="A21" s="74" t="s">
        <v>47</v>
      </c>
      <c r="B21" s="239" t="s">
        <v>76</v>
      </c>
      <c r="C21" s="244"/>
      <c r="D21" s="244"/>
      <c r="E21" s="244"/>
      <c r="F21" s="244"/>
      <c r="G21" s="244"/>
      <c r="H21" s="244"/>
      <c r="I21" s="244"/>
      <c r="J21" s="244"/>
      <c r="K21" s="244"/>
      <c r="L21" s="244"/>
      <c r="M21" s="244"/>
      <c r="N21" s="244"/>
      <c r="O21" s="244"/>
      <c r="P21" s="244"/>
      <c r="Q21" s="244"/>
      <c r="R21" s="245"/>
    </row>
    <row r="22" spans="1:18" ht="206.25" customHeight="1">
      <c r="A22" s="72" t="s">
        <v>67</v>
      </c>
      <c r="B22" s="239" t="s">
        <v>200</v>
      </c>
      <c r="C22" s="244"/>
      <c r="D22" s="244"/>
      <c r="E22" s="244"/>
      <c r="F22" s="244"/>
      <c r="G22" s="244"/>
      <c r="H22" s="244"/>
      <c r="I22" s="244"/>
      <c r="J22" s="244"/>
      <c r="K22" s="244"/>
      <c r="L22" s="244"/>
      <c r="M22" s="244"/>
      <c r="N22" s="244"/>
      <c r="O22" s="244"/>
      <c r="P22" s="244"/>
      <c r="Q22" s="244"/>
      <c r="R22" s="245"/>
    </row>
    <row r="23" spans="1:18"/>
    <row r="24" spans="1:18" ht="15.75" hidden="1" customHeight="1">
      <c r="B24" s="246"/>
      <c r="C24" s="246"/>
      <c r="D24" s="246"/>
      <c r="E24" s="246"/>
      <c r="F24" s="246"/>
      <c r="G24" s="246"/>
      <c r="H24" s="246"/>
      <c r="I24" s="246"/>
      <c r="J24" s="246"/>
      <c r="K24" s="246"/>
      <c r="L24" s="246"/>
      <c r="M24" s="246"/>
      <c r="N24" s="246"/>
      <c r="O24" s="246"/>
      <c r="P24" s="246"/>
      <c r="Q24" s="246"/>
      <c r="R24" s="246"/>
    </row>
    <row r="25" spans="1:18" hidden="1">
      <c r="B25" s="246"/>
      <c r="C25" s="246"/>
      <c r="D25" s="246"/>
      <c r="E25" s="246"/>
      <c r="F25" s="246"/>
      <c r="G25" s="246"/>
      <c r="H25" s="246"/>
      <c r="I25" s="246"/>
      <c r="J25" s="246"/>
      <c r="K25" s="246"/>
      <c r="L25" s="246"/>
      <c r="M25" s="246"/>
      <c r="N25" s="246"/>
      <c r="O25" s="246"/>
      <c r="P25" s="246"/>
      <c r="Q25" s="246"/>
      <c r="R25" s="246"/>
    </row>
    <row r="26" spans="1:18" hidden="1">
      <c r="B26" s="246"/>
      <c r="C26" s="246"/>
      <c r="D26" s="246"/>
      <c r="E26" s="246"/>
      <c r="F26" s="246"/>
      <c r="G26" s="246"/>
      <c r="H26" s="246"/>
      <c r="I26" s="246"/>
      <c r="J26" s="246"/>
      <c r="K26" s="246"/>
      <c r="L26" s="246"/>
      <c r="M26" s="246"/>
      <c r="N26" s="246"/>
      <c r="O26" s="246"/>
      <c r="P26" s="246"/>
      <c r="Q26" s="246"/>
      <c r="R26" s="246"/>
    </row>
    <row r="28" spans="1:18" hidden="1">
      <c r="B28" s="62"/>
    </row>
    <row r="30" spans="1:18" hidden="1">
      <c r="B30" s="61"/>
    </row>
  </sheetData>
  <sheetProtection algorithmName="SHA-512" hashValue="Vc9LKEZgL8I4yKbT/35vkp4T5CPW1WfIpMc3CjdnDlXmHHGh5Bt8A+xdI62ppa5spfB/bhcV22A6wWN+mkB9RQ==" saltValue="YZlaMLH6KZVHlIjHru6ReA==" spinCount="100000" sheet="1" objects="1" scenarios="1"/>
  <mergeCells count="15">
    <mergeCell ref="B15:R15"/>
    <mergeCell ref="B20:R20"/>
    <mergeCell ref="B22:R22"/>
    <mergeCell ref="B24:R26"/>
    <mergeCell ref="B16:R16"/>
    <mergeCell ref="B17:R17"/>
    <mergeCell ref="B19:R19"/>
    <mergeCell ref="B21:R21"/>
    <mergeCell ref="B18:R18"/>
    <mergeCell ref="A10:R10"/>
    <mergeCell ref="A9:F9"/>
    <mergeCell ref="A6:F6"/>
    <mergeCell ref="A8:P8"/>
    <mergeCell ref="B14:R14"/>
    <mergeCell ref="Q7:R8"/>
  </mergeCells>
  <hyperlinks>
    <hyperlink ref="A9" r:id="rId1" xr:uid="{70C5D74D-B246-49A5-85BC-52BE1589F7C5}"/>
    <hyperlink ref="A8:P8" r:id="rId2" display="2014. gada 17. jūnija KOMISIJAS REGULA (ES) Nr. 651/2014, ar ko noteiktas atbalsta kategorijas atzīst par saderīgām ar iekšējo tirgu, piemērojot Līguma 107. un 108. pantu" xr:uid="{BB22665C-52ED-4943-9A41-E8ECF6DC5B2C}"/>
    <hyperlink ref="A10" r:id="rId3" xr:uid="{4D6D68B7-E725-4F0A-8F8B-934948FC61D2}"/>
  </hyperlinks>
  <pageMargins left="0.7" right="0.7" top="0.75" bottom="0.75" header="0.3" footer="0.3"/>
  <pageSetup scale="63" orientation="landscape"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D22B3-159E-4782-9507-6AB99489EFFA}">
  <sheetPr>
    <tabColor theme="8" tint="-0.249977111117893"/>
  </sheetPr>
  <dimension ref="A1:CO70"/>
  <sheetViews>
    <sheetView topLeftCell="A6" zoomScale="90" zoomScaleNormal="90" workbookViewId="0">
      <pane xSplit="18" topLeftCell="S1" activePane="topRight" state="frozen"/>
      <selection activeCell="A3" sqref="A3"/>
      <selection pane="topRight" activeCell="S21" sqref="S21:U21"/>
    </sheetView>
  </sheetViews>
  <sheetFormatPr defaultColWidth="0" defaultRowHeight="12" customHeight="1" zeroHeight="1" outlineLevelCol="1"/>
  <cols>
    <col min="1" max="1" width="2.375" style="2" customWidth="1"/>
    <col min="2" max="2" width="18" style="2" hidden="1" customWidth="1" outlineLevel="1"/>
    <col min="3" max="3" width="21.875" style="2" hidden="1" customWidth="1" outlineLevel="1"/>
    <col min="4" max="4" width="17.375" style="2" hidden="1" customWidth="1" outlineLevel="1"/>
    <col min="5" max="5" width="10" style="3" hidden="1" customWidth="1" outlineLevel="1"/>
    <col min="6" max="6" width="16.625" style="3" hidden="1" customWidth="1" outlineLevel="1"/>
    <col min="7" max="7" width="10" style="3" hidden="1" customWidth="1" outlineLevel="1"/>
    <col min="8" max="8" width="15.75" style="3" hidden="1" customWidth="1" outlineLevel="1"/>
    <col min="9" max="9" width="13.75" style="3" hidden="1" customWidth="1" outlineLevel="1"/>
    <col min="10" max="10" width="17.625" style="3" customWidth="1" collapsed="1"/>
    <col min="11" max="11" width="17.625" style="3" bestFit="1" customWidth="1"/>
    <col min="12" max="17" width="14.625" style="3" customWidth="1"/>
    <col min="18" max="18" width="19.25" style="2" customWidth="1"/>
    <col min="19" max="93" width="14.625" style="2" customWidth="1"/>
    <col min="94" max="16384" width="18.625" style="2" hidden="1"/>
  </cols>
  <sheetData>
    <row r="1" spans="2:37" ht="14.25" customHeight="1">
      <c r="K1" s="229" t="s">
        <v>41</v>
      </c>
      <c r="L1" s="229"/>
      <c r="M1" s="229"/>
      <c r="N1" s="229"/>
      <c r="O1" s="229"/>
      <c r="P1" s="229"/>
      <c r="Q1" s="83"/>
      <c r="R1" s="56"/>
    </row>
    <row r="2" spans="2:37" ht="58.5" customHeight="1">
      <c r="E2" s="2"/>
      <c r="F2" s="2"/>
      <c r="G2" s="2"/>
      <c r="H2" s="2"/>
      <c r="I2" s="2"/>
      <c r="K2" s="229"/>
      <c r="L2" s="229"/>
      <c r="M2" s="229"/>
      <c r="N2" s="229"/>
      <c r="O2" s="229"/>
      <c r="P2" s="229"/>
      <c r="Q2" s="83"/>
      <c r="R2" s="56"/>
      <c r="S2" s="230" t="s">
        <v>186</v>
      </c>
      <c r="T2" s="230"/>
      <c r="U2" s="230"/>
      <c r="V2" s="230"/>
      <c r="W2" s="230"/>
      <c r="X2" s="230"/>
      <c r="Y2" s="230"/>
      <c r="Z2" s="230"/>
      <c r="AA2" s="230"/>
      <c r="AB2" s="230"/>
      <c r="AC2" s="230"/>
      <c r="AD2" s="143"/>
    </row>
    <row r="3" spans="2:37" s="70" customFormat="1" ht="23.25" customHeight="1">
      <c r="K3" s="231" t="s">
        <v>49</v>
      </c>
      <c r="L3" s="231"/>
      <c r="M3" s="231"/>
      <c r="N3" s="231"/>
      <c r="O3" s="231"/>
      <c r="P3" s="231"/>
      <c r="Q3" s="82"/>
      <c r="R3" s="71"/>
      <c r="S3" s="121" t="s">
        <v>54</v>
      </c>
      <c r="T3" s="121"/>
      <c r="U3" s="121"/>
      <c r="V3" s="121"/>
      <c r="W3" s="121"/>
      <c r="X3" s="121"/>
      <c r="Y3" s="121"/>
      <c r="Z3" s="121"/>
      <c r="AA3" s="121"/>
      <c r="AB3" s="121"/>
      <c r="AC3" s="121"/>
      <c r="AD3" s="150"/>
    </row>
    <row r="4" spans="2:37" ht="27" customHeight="1">
      <c r="B4" s="84" t="s">
        <v>35</v>
      </c>
      <c r="C4" s="84"/>
      <c r="D4" s="84"/>
      <c r="E4" s="84"/>
      <c r="F4" s="84"/>
      <c r="G4" s="84"/>
      <c r="H4" s="84"/>
      <c r="I4" s="2"/>
      <c r="J4" s="79" t="s">
        <v>42</v>
      </c>
      <c r="K4" s="1"/>
      <c r="L4" s="58"/>
      <c r="M4" s="57"/>
      <c r="N4" s="57"/>
      <c r="O4" s="57"/>
      <c r="P4" s="57"/>
      <c r="Q4" s="57"/>
      <c r="R4" s="56"/>
      <c r="S4" s="166" t="s">
        <v>74</v>
      </c>
      <c r="T4" s="166"/>
      <c r="U4" s="166"/>
      <c r="V4" s="144"/>
      <c r="W4" s="165" t="s">
        <v>192</v>
      </c>
      <c r="X4" s="166"/>
      <c r="Y4" s="166"/>
      <c r="Z4" s="166"/>
      <c r="AA4" s="166"/>
      <c r="AB4" s="145"/>
      <c r="AC4" s="145"/>
      <c r="AD4" s="121"/>
    </row>
    <row r="5" spans="2:37" ht="27.95" customHeight="1">
      <c r="B5" s="84"/>
      <c r="C5" s="84"/>
      <c r="D5" s="84"/>
      <c r="E5" s="84"/>
      <c r="F5" s="84"/>
      <c r="G5" s="84"/>
      <c r="H5" s="84"/>
      <c r="I5" s="2"/>
      <c r="J5" s="190" t="s">
        <v>44</v>
      </c>
      <c r="K5" s="190"/>
      <c r="L5" s="232" t="s">
        <v>204</v>
      </c>
      <c r="M5" s="232"/>
      <c r="N5" s="232"/>
      <c r="O5" s="232"/>
      <c r="P5" s="57"/>
      <c r="Q5" s="57"/>
      <c r="R5" s="56"/>
      <c r="S5" s="169" t="s">
        <v>187</v>
      </c>
      <c r="T5" s="169"/>
      <c r="U5" s="169"/>
      <c r="V5" s="169"/>
      <c r="W5" s="169"/>
      <c r="X5" s="169"/>
      <c r="Y5" s="169"/>
      <c r="Z5" s="169"/>
      <c r="AA5" s="169"/>
      <c r="AB5" s="169"/>
      <c r="AC5" s="169"/>
      <c r="AD5" s="169"/>
    </row>
    <row r="6" spans="2:37" ht="27.95" customHeight="1">
      <c r="B6" s="84"/>
      <c r="C6" s="84"/>
      <c r="D6" s="84"/>
      <c r="E6" s="84"/>
      <c r="F6" s="84"/>
      <c r="G6" s="84"/>
      <c r="H6" s="84"/>
      <c r="I6" s="2"/>
      <c r="J6" s="190" t="s">
        <v>43</v>
      </c>
      <c r="K6" s="190"/>
      <c r="L6" s="189">
        <v>40001234567</v>
      </c>
      <c r="M6" s="189"/>
      <c r="N6" s="189"/>
      <c r="O6" s="189"/>
      <c r="P6" s="57"/>
      <c r="Q6" s="57"/>
      <c r="R6" s="56"/>
      <c r="S6" s="169"/>
      <c r="T6" s="169"/>
      <c r="U6" s="169"/>
      <c r="V6" s="169"/>
      <c r="W6" s="169"/>
      <c r="X6" s="169"/>
      <c r="Y6" s="169"/>
      <c r="Z6" s="169"/>
      <c r="AA6" s="169"/>
      <c r="AB6" s="169"/>
      <c r="AC6" s="169"/>
      <c r="AD6" s="169"/>
    </row>
    <row r="7" spans="2:37" ht="27.95" customHeight="1">
      <c r="B7" s="3"/>
      <c r="C7" s="3"/>
      <c r="D7" s="10" t="s">
        <v>4</v>
      </c>
      <c r="G7" s="7" t="s">
        <v>5</v>
      </c>
      <c r="I7" s="2"/>
      <c r="J7" s="190" t="s">
        <v>53</v>
      </c>
      <c r="K7" s="190"/>
      <c r="L7" s="189" t="s">
        <v>71</v>
      </c>
      <c r="M7" s="189"/>
      <c r="N7" s="189"/>
      <c r="O7" s="189"/>
      <c r="P7" s="57"/>
      <c r="Q7" s="57"/>
      <c r="R7" s="56"/>
      <c r="S7" s="170" t="s">
        <v>199</v>
      </c>
      <c r="T7" s="170"/>
      <c r="U7" s="170"/>
      <c r="V7" s="170"/>
      <c r="W7" s="170"/>
      <c r="X7" s="170"/>
      <c r="Y7" s="170"/>
      <c r="Z7" s="170"/>
      <c r="AA7" s="170"/>
      <c r="AB7" s="170"/>
      <c r="AC7" s="170"/>
      <c r="AD7" s="170"/>
    </row>
    <row r="8" spans="2:37" ht="20.25" customHeight="1">
      <c r="B8" s="11"/>
      <c r="C8" s="11"/>
      <c r="D8" s="10" t="s">
        <v>9</v>
      </c>
      <c r="E8" s="11"/>
      <c r="F8" s="11"/>
      <c r="G8" s="7" t="s">
        <v>10</v>
      </c>
      <c r="H8" s="11"/>
      <c r="I8" s="2"/>
      <c r="J8" s="218" t="s">
        <v>52</v>
      </c>
      <c r="K8" s="218"/>
      <c r="L8" s="218"/>
      <c r="M8" s="218"/>
      <c r="N8" s="218"/>
      <c r="O8" s="218"/>
      <c r="P8" s="2"/>
      <c r="Q8" s="2"/>
      <c r="R8" s="56"/>
      <c r="S8" s="170"/>
      <c r="T8" s="170"/>
      <c r="U8" s="170"/>
      <c r="V8" s="170"/>
      <c r="W8" s="170"/>
      <c r="X8" s="170"/>
      <c r="Y8" s="170"/>
      <c r="Z8" s="170"/>
      <c r="AA8" s="170"/>
      <c r="AB8" s="170"/>
      <c r="AC8" s="170"/>
      <c r="AD8" s="170"/>
    </row>
    <row r="9" spans="2:37" ht="16.5" customHeight="1" thickBot="1">
      <c r="I9" s="2"/>
      <c r="J9" s="59" t="s">
        <v>45</v>
      </c>
      <c r="K9" s="60" t="s">
        <v>46</v>
      </c>
      <c r="L9" s="2"/>
      <c r="M9" s="2"/>
      <c r="N9" s="2"/>
      <c r="O9" s="219" t="s">
        <v>160</v>
      </c>
      <c r="P9" s="219"/>
      <c r="Q9" s="57"/>
      <c r="R9" s="139" t="s">
        <v>12</v>
      </c>
      <c r="S9" s="138" t="s">
        <v>56</v>
      </c>
      <c r="T9" s="138"/>
      <c r="U9" s="138"/>
      <c r="V9" s="138"/>
      <c r="W9" s="138"/>
      <c r="X9" s="138"/>
      <c r="Y9" s="138"/>
      <c r="Z9" s="138"/>
      <c r="AA9" s="138"/>
      <c r="AB9" s="138"/>
      <c r="AC9" s="138"/>
      <c r="AD9" s="78"/>
    </row>
    <row r="10" spans="2:37" ht="14.45" customHeight="1">
      <c r="B10" s="111" t="s">
        <v>157</v>
      </c>
      <c r="C10" s="111" t="s">
        <v>158</v>
      </c>
      <c r="D10" s="111" t="s">
        <v>1</v>
      </c>
      <c r="E10" s="111" t="s">
        <v>11</v>
      </c>
      <c r="F10" s="31"/>
      <c r="G10" s="31"/>
      <c r="H10" s="44" t="s">
        <v>36</v>
      </c>
      <c r="I10" s="2"/>
      <c r="J10" s="233" t="s">
        <v>73</v>
      </c>
      <c r="K10" s="233"/>
      <c r="L10" s="233"/>
      <c r="M10" s="5"/>
      <c r="N10" s="5"/>
      <c r="O10" s="220" t="str">
        <f>IF(J26="Lielais","Lielais uzņēmums",IF(J26="Vidējais","Vidējais uzņēmums",IF(J26="Mazais","Mazais uzņēmums",IF(J26="Mikro","Mikro uzņēmums",J26))))</f>
        <v>Vidējais uzņēmums</v>
      </c>
      <c r="P10" s="221"/>
      <c r="Q10" s="222"/>
      <c r="R10" s="139" t="s">
        <v>15</v>
      </c>
      <c r="S10" s="138" t="s">
        <v>57</v>
      </c>
      <c r="T10" s="138"/>
      <c r="U10" s="138"/>
      <c r="V10" s="138"/>
      <c r="W10" s="138"/>
      <c r="X10" s="138"/>
      <c r="Y10" s="138"/>
      <c r="Z10" s="138"/>
      <c r="AA10" s="138"/>
      <c r="AB10" s="138"/>
      <c r="AC10" s="138"/>
      <c r="AD10" s="146"/>
      <c r="AE10" s="42"/>
      <c r="AF10" s="42"/>
      <c r="AG10" s="42"/>
      <c r="AH10" s="42"/>
      <c r="AI10" s="42"/>
      <c r="AJ10" s="42"/>
      <c r="AK10" s="4"/>
    </row>
    <row r="11" spans="2:37" ht="15">
      <c r="B11" s="159" t="s">
        <v>155</v>
      </c>
      <c r="C11" s="88" t="s">
        <v>12</v>
      </c>
      <c r="D11" s="93" t="s">
        <v>13</v>
      </c>
      <c r="E11" s="90">
        <v>10</v>
      </c>
      <c r="F11" s="31"/>
      <c r="G11" s="31"/>
      <c r="H11" s="30">
        <v>1</v>
      </c>
      <c r="I11" s="2"/>
      <c r="J11" s="2"/>
      <c r="K11" s="2"/>
      <c r="L11" s="2"/>
      <c r="M11" s="6"/>
      <c r="N11" s="6"/>
      <c r="O11" s="223"/>
      <c r="P11" s="224"/>
      <c r="Q11" s="225"/>
      <c r="R11" s="139" t="s">
        <v>19</v>
      </c>
      <c r="S11" s="234" t="s">
        <v>58</v>
      </c>
      <c r="T11" s="234"/>
      <c r="U11" s="234"/>
      <c r="V11" s="234"/>
      <c r="W11" s="234"/>
      <c r="X11" s="234"/>
      <c r="Y11" s="234"/>
      <c r="Z11" s="234"/>
      <c r="AA11" s="234"/>
      <c r="AB11" s="234"/>
      <c r="AC11" s="234"/>
      <c r="AD11" s="146"/>
      <c r="AE11" s="42"/>
      <c r="AF11" s="42"/>
      <c r="AG11" s="42"/>
      <c r="AH11" s="42"/>
      <c r="AI11" s="42"/>
      <c r="AJ11" s="42"/>
      <c r="AK11" s="4"/>
    </row>
    <row r="12" spans="2:37" ht="14.25" customHeight="1" thickBot="1">
      <c r="B12" s="160"/>
      <c r="C12" s="13" t="s">
        <v>15</v>
      </c>
      <c r="D12" s="14" t="s">
        <v>16</v>
      </c>
      <c r="E12" s="15">
        <v>2000000</v>
      </c>
      <c r="F12" s="31"/>
      <c r="G12" s="31"/>
      <c r="H12" s="31">
        <v>2</v>
      </c>
      <c r="I12" s="2"/>
      <c r="J12" s="2"/>
      <c r="K12" s="2"/>
      <c r="L12" s="2"/>
      <c r="M12" s="6"/>
      <c r="N12" s="6"/>
      <c r="O12" s="226"/>
      <c r="P12" s="227"/>
      <c r="Q12" s="228"/>
      <c r="R12" s="140"/>
      <c r="S12" s="235" t="s">
        <v>188</v>
      </c>
      <c r="T12" s="235"/>
      <c r="U12" s="235"/>
      <c r="V12" s="235"/>
      <c r="W12" s="235"/>
      <c r="X12" s="235"/>
      <c r="Y12" s="235"/>
      <c r="Z12" s="235"/>
      <c r="AA12" s="235"/>
      <c r="AB12" s="235"/>
      <c r="AC12" s="235"/>
      <c r="AD12" s="146"/>
      <c r="AE12" s="42"/>
      <c r="AF12" s="42"/>
      <c r="AG12" s="42"/>
      <c r="AH12" s="42"/>
      <c r="AI12" s="42"/>
      <c r="AJ12" s="42"/>
      <c r="AK12" s="4"/>
    </row>
    <row r="13" spans="2:37" ht="15.75" customHeight="1">
      <c r="B13" s="160"/>
      <c r="C13" s="13" t="s">
        <v>17</v>
      </c>
      <c r="D13" s="14" t="s">
        <v>16</v>
      </c>
      <c r="E13" s="15">
        <v>2000000</v>
      </c>
      <c r="F13" s="31"/>
      <c r="G13" s="31"/>
      <c r="H13" s="43" t="s">
        <v>30</v>
      </c>
      <c r="I13" s="2"/>
      <c r="J13" s="2"/>
      <c r="K13" s="2"/>
      <c r="L13" s="2"/>
      <c r="R13" s="168" t="s">
        <v>50</v>
      </c>
      <c r="S13" s="167" t="s">
        <v>189</v>
      </c>
      <c r="T13" s="167"/>
      <c r="U13" s="167"/>
      <c r="V13" s="167"/>
      <c r="W13" s="167"/>
      <c r="X13" s="167"/>
      <c r="Y13" s="167"/>
      <c r="Z13" s="167"/>
      <c r="AA13" s="167"/>
      <c r="AB13" s="167"/>
      <c r="AC13" s="167"/>
      <c r="AD13" s="121"/>
      <c r="AE13" s="42"/>
      <c r="AF13" s="42"/>
      <c r="AG13" s="42"/>
      <c r="AH13" s="42"/>
      <c r="AI13" s="42"/>
      <c r="AJ13" s="42"/>
      <c r="AK13" s="4"/>
    </row>
    <row r="14" spans="2:37" ht="16.5" customHeight="1">
      <c r="B14" s="161"/>
      <c r="C14" s="12"/>
      <c r="D14" s="94"/>
      <c r="E14" s="95"/>
      <c r="F14" s="31"/>
      <c r="G14" s="31"/>
      <c r="H14" s="53" t="s">
        <v>2</v>
      </c>
      <c r="I14" s="2"/>
      <c r="J14" s="179" t="s">
        <v>72</v>
      </c>
      <c r="K14" s="179"/>
      <c r="L14" s="179"/>
      <c r="M14" s="80" t="s">
        <v>10</v>
      </c>
      <c r="N14" s="51"/>
      <c r="O14" s="51"/>
      <c r="P14" s="51"/>
      <c r="Q14" s="51"/>
      <c r="R14" s="168"/>
      <c r="S14" s="167"/>
      <c r="T14" s="167"/>
      <c r="U14" s="167"/>
      <c r="V14" s="167"/>
      <c r="W14" s="167"/>
      <c r="X14" s="167"/>
      <c r="Y14" s="167"/>
      <c r="Z14" s="167"/>
      <c r="AA14" s="167"/>
      <c r="AB14" s="167"/>
      <c r="AC14" s="167"/>
      <c r="AD14" s="147"/>
      <c r="AE14" s="42"/>
      <c r="AF14" s="42"/>
      <c r="AG14" s="42"/>
      <c r="AH14" s="42"/>
      <c r="AI14" s="42"/>
      <c r="AJ14" s="42"/>
    </row>
    <row r="15" spans="2:37" ht="13.5" customHeight="1">
      <c r="B15" s="159" t="s">
        <v>154</v>
      </c>
      <c r="C15" s="88" t="s">
        <v>12</v>
      </c>
      <c r="D15" s="89" t="s">
        <v>18</v>
      </c>
      <c r="E15" s="90">
        <v>50</v>
      </c>
      <c r="F15" s="31"/>
      <c r="G15" s="31"/>
      <c r="H15" s="53" t="s">
        <v>3</v>
      </c>
      <c r="I15" s="5"/>
      <c r="J15" s="51"/>
      <c r="K15" s="51"/>
      <c r="L15" s="51"/>
      <c r="M15" s="51"/>
      <c r="N15" s="51"/>
      <c r="O15" s="51"/>
      <c r="P15" s="51"/>
      <c r="Q15" s="51"/>
      <c r="R15" s="141" t="s">
        <v>0</v>
      </c>
      <c r="S15" s="180" t="s">
        <v>55</v>
      </c>
      <c r="T15" s="180"/>
      <c r="U15" s="180"/>
      <c r="V15" s="180"/>
      <c r="W15" s="180"/>
      <c r="X15" s="180"/>
      <c r="Y15" s="180"/>
      <c r="Z15" s="180"/>
      <c r="AA15" s="180"/>
      <c r="AB15" s="180"/>
      <c r="AC15" s="180"/>
      <c r="AD15" s="147"/>
      <c r="AE15" s="42"/>
      <c r="AF15" s="42"/>
      <c r="AG15" s="42"/>
      <c r="AH15" s="42"/>
      <c r="AI15" s="42"/>
      <c r="AJ15" s="42"/>
    </row>
    <row r="16" spans="2:37" ht="13.5" customHeight="1">
      <c r="B16" s="160"/>
      <c r="C16" s="13" t="s">
        <v>15</v>
      </c>
      <c r="D16" s="19" t="s">
        <v>20</v>
      </c>
      <c r="E16" s="15">
        <v>10000000</v>
      </c>
      <c r="F16" s="31"/>
      <c r="G16" s="31"/>
      <c r="H16" s="31"/>
      <c r="I16" s="6"/>
      <c r="J16" s="6"/>
      <c r="K16" s="6"/>
      <c r="L16" s="33"/>
      <c r="M16" s="33"/>
      <c r="N16" s="33"/>
      <c r="O16" s="33"/>
      <c r="P16" s="33"/>
      <c r="Q16" s="33"/>
      <c r="R16" s="142" t="s">
        <v>48</v>
      </c>
      <c r="S16" s="171" t="s">
        <v>62</v>
      </c>
      <c r="T16" s="171"/>
      <c r="U16" s="171"/>
      <c r="V16" s="171"/>
      <c r="W16" s="171"/>
      <c r="X16" s="171"/>
      <c r="Y16" s="171"/>
      <c r="Z16" s="171"/>
      <c r="AA16" s="171"/>
      <c r="AB16" s="171"/>
      <c r="AC16" s="171"/>
      <c r="AD16" s="148"/>
      <c r="AE16" s="42"/>
      <c r="AF16" s="42"/>
      <c r="AG16" s="42"/>
      <c r="AH16" s="42"/>
      <c r="AI16" s="42"/>
      <c r="AJ16" s="42"/>
    </row>
    <row r="17" spans="1:93" ht="15" customHeight="1">
      <c r="B17" s="161"/>
      <c r="C17" s="12" t="s">
        <v>17</v>
      </c>
      <c r="D17" s="91" t="s">
        <v>20</v>
      </c>
      <c r="E17" s="92">
        <v>10000000</v>
      </c>
      <c r="F17" s="31"/>
      <c r="G17" s="31"/>
      <c r="H17" s="31"/>
      <c r="I17" s="6"/>
      <c r="J17" s="179" t="s">
        <v>191</v>
      </c>
      <c r="K17" s="179"/>
      <c r="L17" s="179"/>
      <c r="M17" s="76">
        <v>1</v>
      </c>
      <c r="N17" s="28"/>
      <c r="O17" s="28"/>
      <c r="P17" s="28"/>
      <c r="Q17" s="28"/>
      <c r="R17" s="142" t="s">
        <v>14</v>
      </c>
      <c r="S17" s="171" t="s">
        <v>190</v>
      </c>
      <c r="T17" s="171"/>
      <c r="U17" s="171"/>
      <c r="V17" s="171"/>
      <c r="W17" s="171"/>
      <c r="X17" s="171"/>
      <c r="Y17" s="171"/>
      <c r="Z17" s="171"/>
      <c r="AA17" s="171"/>
      <c r="AB17" s="171"/>
      <c r="AC17" s="171"/>
      <c r="AD17" s="149"/>
      <c r="AE17" s="50"/>
      <c r="AF17" s="50"/>
      <c r="AG17" s="50"/>
      <c r="AH17" s="50"/>
      <c r="AI17" s="50"/>
      <c r="AJ17" s="50"/>
      <c r="AK17" s="50"/>
      <c r="AL17" s="50"/>
      <c r="AM17" s="50"/>
    </row>
    <row r="18" spans="1:93" ht="47.25" customHeight="1">
      <c r="B18" s="162" t="s">
        <v>153</v>
      </c>
      <c r="C18" s="88" t="s">
        <v>12</v>
      </c>
      <c r="D18" s="89" t="s">
        <v>22</v>
      </c>
      <c r="E18" s="90">
        <v>250</v>
      </c>
      <c r="F18" s="31"/>
      <c r="G18" s="31"/>
      <c r="H18" s="31"/>
      <c r="I18" s="8"/>
      <c r="M18" s="8"/>
      <c r="N18" s="8"/>
      <c r="O18" s="135"/>
      <c r="P18" s="8"/>
      <c r="Q18" s="8"/>
      <c r="R18" s="142" t="s">
        <v>51</v>
      </c>
      <c r="S18" s="171" t="s">
        <v>193</v>
      </c>
      <c r="T18" s="171"/>
      <c r="U18" s="171"/>
      <c r="V18" s="171"/>
      <c r="W18" s="171"/>
      <c r="X18" s="171"/>
      <c r="Y18" s="171"/>
      <c r="Z18" s="171"/>
      <c r="AA18" s="171"/>
      <c r="AB18" s="171"/>
      <c r="AC18" s="171"/>
      <c r="AD18" s="149"/>
      <c r="AE18" s="50"/>
      <c r="AF18" s="50"/>
      <c r="AG18" s="50"/>
      <c r="AH18" s="50"/>
      <c r="AI18" s="50"/>
      <c r="AJ18" s="50"/>
      <c r="AK18" s="50"/>
      <c r="AL18" s="50"/>
      <c r="AM18" s="50"/>
    </row>
    <row r="19" spans="1:93" ht="22.5" customHeight="1">
      <c r="B19" s="163"/>
      <c r="C19" s="13" t="s">
        <v>15</v>
      </c>
      <c r="D19" s="19" t="s">
        <v>23</v>
      </c>
      <c r="E19" s="15">
        <v>50000000</v>
      </c>
      <c r="F19" s="31"/>
      <c r="G19" s="31"/>
      <c r="H19" s="31"/>
      <c r="I19" s="8"/>
      <c r="J19" s="8"/>
      <c r="K19" s="8"/>
      <c r="L19" s="8"/>
      <c r="M19" s="8"/>
      <c r="N19" s="8"/>
      <c r="O19" s="8"/>
      <c r="P19" s="8"/>
      <c r="Q19" s="8"/>
      <c r="R19" s="142" t="s">
        <v>47</v>
      </c>
      <c r="S19" s="171" t="s">
        <v>59</v>
      </c>
      <c r="T19" s="171"/>
      <c r="U19" s="171"/>
      <c r="V19" s="171"/>
      <c r="W19" s="171"/>
      <c r="X19" s="171"/>
      <c r="Y19" s="171"/>
      <c r="Z19" s="171"/>
      <c r="AA19" s="171"/>
      <c r="AB19" s="171"/>
      <c r="AC19" s="171"/>
      <c r="AD19" s="149"/>
      <c r="AE19" s="50"/>
      <c r="AF19" s="50"/>
      <c r="AG19" s="50"/>
      <c r="AH19" s="50"/>
      <c r="AI19" s="50"/>
      <c r="AJ19" s="50"/>
      <c r="AK19" s="50"/>
      <c r="AL19" s="50"/>
      <c r="AM19" s="50"/>
    </row>
    <row r="20" spans="1:93" ht="14.25" customHeight="1">
      <c r="B20" s="164"/>
      <c r="C20" s="13" t="s">
        <v>17</v>
      </c>
      <c r="D20" s="19" t="s">
        <v>24</v>
      </c>
      <c r="E20" s="15">
        <v>43000000</v>
      </c>
      <c r="F20" s="31"/>
      <c r="G20" s="31"/>
      <c r="H20" s="31"/>
      <c r="J20" s="172" t="s">
        <v>6</v>
      </c>
      <c r="K20" s="173" t="s">
        <v>7</v>
      </c>
      <c r="L20" s="172" t="s">
        <v>8</v>
      </c>
      <c r="M20" s="172"/>
      <c r="N20" s="172"/>
      <c r="O20" s="217" t="str">
        <f>L5</f>
        <v>Jaundibināts uzņēmums 2026 SIA</v>
      </c>
      <c r="P20" s="217"/>
      <c r="Q20" s="217"/>
      <c r="R20" s="66"/>
      <c r="S20" s="176" t="s">
        <v>79</v>
      </c>
      <c r="T20" s="177"/>
      <c r="U20" s="178"/>
      <c r="V20" s="176" t="s">
        <v>80</v>
      </c>
      <c r="W20" s="177"/>
      <c r="X20" s="178"/>
      <c r="Y20" s="176" t="s">
        <v>81</v>
      </c>
      <c r="Z20" s="177"/>
      <c r="AA20" s="178"/>
      <c r="AB20" s="176" t="s">
        <v>82</v>
      </c>
      <c r="AC20" s="177"/>
      <c r="AD20" s="178"/>
      <c r="AE20" s="176" t="s">
        <v>83</v>
      </c>
      <c r="AF20" s="177"/>
      <c r="AG20" s="178"/>
      <c r="AH20" s="176" t="s">
        <v>84</v>
      </c>
      <c r="AI20" s="177"/>
      <c r="AJ20" s="178"/>
      <c r="AK20" s="176" t="s">
        <v>85</v>
      </c>
      <c r="AL20" s="177"/>
      <c r="AM20" s="178"/>
      <c r="AN20" s="176" t="s">
        <v>86</v>
      </c>
      <c r="AO20" s="177"/>
      <c r="AP20" s="178"/>
      <c r="AQ20" s="176" t="s">
        <v>87</v>
      </c>
      <c r="AR20" s="177"/>
      <c r="AS20" s="178"/>
      <c r="AT20" s="176" t="s">
        <v>88</v>
      </c>
      <c r="AU20" s="177"/>
      <c r="AV20" s="178"/>
      <c r="AW20" s="176" t="s">
        <v>89</v>
      </c>
      <c r="AX20" s="177"/>
      <c r="AY20" s="178"/>
      <c r="AZ20" s="176" t="s">
        <v>90</v>
      </c>
      <c r="BA20" s="177"/>
      <c r="BB20" s="178"/>
      <c r="BC20" s="176" t="s">
        <v>91</v>
      </c>
      <c r="BD20" s="177"/>
      <c r="BE20" s="178"/>
      <c r="BF20" s="176" t="s">
        <v>92</v>
      </c>
      <c r="BG20" s="177"/>
      <c r="BH20" s="178"/>
      <c r="BI20" s="176" t="s">
        <v>93</v>
      </c>
      <c r="BJ20" s="177"/>
      <c r="BK20" s="178"/>
      <c r="BL20" s="176" t="s">
        <v>94</v>
      </c>
      <c r="BM20" s="177"/>
      <c r="BN20" s="178"/>
      <c r="BO20" s="176" t="s">
        <v>95</v>
      </c>
      <c r="BP20" s="177"/>
      <c r="BQ20" s="178"/>
      <c r="BR20" s="176" t="s">
        <v>96</v>
      </c>
      <c r="BS20" s="177"/>
      <c r="BT20" s="178"/>
      <c r="BU20" s="176" t="s">
        <v>97</v>
      </c>
      <c r="BV20" s="177"/>
      <c r="BW20" s="178"/>
      <c r="BX20" s="176" t="s">
        <v>98</v>
      </c>
      <c r="BY20" s="177"/>
      <c r="BZ20" s="178"/>
      <c r="CA20" s="176" t="s">
        <v>99</v>
      </c>
      <c r="CB20" s="177"/>
      <c r="CC20" s="178"/>
      <c r="CD20" s="176" t="s">
        <v>100</v>
      </c>
      <c r="CE20" s="177"/>
      <c r="CF20" s="178"/>
      <c r="CG20" s="176" t="s">
        <v>101</v>
      </c>
      <c r="CH20" s="177"/>
      <c r="CI20" s="178"/>
      <c r="CJ20" s="176" t="s">
        <v>102</v>
      </c>
      <c r="CK20" s="177"/>
      <c r="CL20" s="178"/>
      <c r="CM20" s="176" t="s">
        <v>103</v>
      </c>
      <c r="CN20" s="177"/>
      <c r="CO20" s="178"/>
    </row>
    <row r="21" spans="1:93" ht="14.45" customHeight="1">
      <c r="B21" s="159" t="s">
        <v>152</v>
      </c>
      <c r="C21" s="88" t="s">
        <v>12</v>
      </c>
      <c r="D21" s="89" t="s">
        <v>25</v>
      </c>
      <c r="E21" s="90">
        <v>250</v>
      </c>
      <c r="F21" s="31"/>
      <c r="G21" s="31"/>
      <c r="H21" s="31"/>
      <c r="J21" s="172"/>
      <c r="K21" s="174"/>
      <c r="L21" s="172"/>
      <c r="M21" s="172"/>
      <c r="N21" s="172"/>
      <c r="O21" s="217"/>
      <c r="P21" s="217"/>
      <c r="Q21" s="217"/>
      <c r="R21" s="68" t="s">
        <v>50</v>
      </c>
      <c r="S21" s="188" t="s">
        <v>2</v>
      </c>
      <c r="T21" s="183"/>
      <c r="U21" s="184"/>
      <c r="V21" s="183" t="s">
        <v>3</v>
      </c>
      <c r="W21" s="183"/>
      <c r="X21" s="184"/>
      <c r="Y21" s="183"/>
      <c r="Z21" s="183"/>
      <c r="AA21" s="184"/>
      <c r="AB21" s="183"/>
      <c r="AC21" s="183"/>
      <c r="AD21" s="184"/>
      <c r="AE21" s="183"/>
      <c r="AF21" s="183"/>
      <c r="AG21" s="184"/>
      <c r="AH21" s="183"/>
      <c r="AI21" s="183"/>
      <c r="AJ21" s="184"/>
      <c r="AK21" s="183"/>
      <c r="AL21" s="183"/>
      <c r="AM21" s="184"/>
      <c r="AN21" s="188"/>
      <c r="AO21" s="183"/>
      <c r="AP21" s="184"/>
      <c r="AQ21" s="188"/>
      <c r="AR21" s="183"/>
      <c r="AS21" s="184"/>
      <c r="AT21" s="188"/>
      <c r="AU21" s="183"/>
      <c r="AV21" s="184"/>
      <c r="AW21" s="188"/>
      <c r="AX21" s="183"/>
      <c r="AY21" s="184"/>
      <c r="AZ21" s="188"/>
      <c r="BA21" s="183"/>
      <c r="BB21" s="184"/>
      <c r="BC21" s="188"/>
      <c r="BD21" s="183"/>
      <c r="BE21" s="184"/>
      <c r="BF21" s="188"/>
      <c r="BG21" s="183"/>
      <c r="BH21" s="184"/>
      <c r="BI21" s="188"/>
      <c r="BJ21" s="183"/>
      <c r="BK21" s="184"/>
      <c r="BL21" s="188"/>
      <c r="BM21" s="183"/>
      <c r="BN21" s="184"/>
      <c r="BO21" s="188"/>
      <c r="BP21" s="183"/>
      <c r="BQ21" s="184"/>
      <c r="BR21" s="188"/>
      <c r="BS21" s="183"/>
      <c r="BT21" s="184"/>
      <c r="BU21" s="188"/>
      <c r="BV21" s="183"/>
      <c r="BW21" s="184"/>
      <c r="BX21" s="188"/>
      <c r="BY21" s="183"/>
      <c r="BZ21" s="184"/>
      <c r="CA21" s="188"/>
      <c r="CB21" s="183"/>
      <c r="CC21" s="184"/>
      <c r="CD21" s="188"/>
      <c r="CE21" s="183"/>
      <c r="CF21" s="184"/>
      <c r="CG21" s="188"/>
      <c r="CH21" s="183"/>
      <c r="CI21" s="184"/>
      <c r="CJ21" s="188"/>
      <c r="CK21" s="183"/>
      <c r="CL21" s="184"/>
      <c r="CM21" s="188"/>
      <c r="CN21" s="183"/>
      <c r="CO21" s="184"/>
    </row>
    <row r="22" spans="1:93" s="125" customFormat="1" ht="26.25" customHeight="1">
      <c r="B22" s="160"/>
      <c r="C22" s="13" t="s">
        <v>15</v>
      </c>
      <c r="D22" s="19" t="s">
        <v>26</v>
      </c>
      <c r="E22" s="15">
        <v>50000000</v>
      </c>
      <c r="F22" s="129"/>
      <c r="G22" s="129"/>
      <c r="H22" s="129"/>
      <c r="I22" s="130"/>
      <c r="J22" s="172"/>
      <c r="K22" s="174"/>
      <c r="L22" s="172"/>
      <c r="M22" s="172"/>
      <c r="N22" s="172"/>
      <c r="O22" s="217"/>
      <c r="P22" s="217"/>
      <c r="Q22" s="217"/>
      <c r="R22" s="117" t="s">
        <v>0</v>
      </c>
      <c r="S22" s="185" t="s">
        <v>201</v>
      </c>
      <c r="T22" s="186"/>
      <c r="U22" s="187"/>
      <c r="V22" s="185" t="s">
        <v>202</v>
      </c>
      <c r="W22" s="186"/>
      <c r="X22" s="187"/>
      <c r="Y22" s="185"/>
      <c r="Z22" s="186"/>
      <c r="AA22" s="187"/>
      <c r="AB22" s="185"/>
      <c r="AC22" s="186"/>
      <c r="AD22" s="187"/>
      <c r="AE22" s="185"/>
      <c r="AF22" s="186"/>
      <c r="AG22" s="187"/>
      <c r="AH22" s="185"/>
      <c r="AI22" s="186"/>
      <c r="AJ22" s="187"/>
      <c r="AK22" s="186"/>
      <c r="AL22" s="186"/>
      <c r="AM22" s="187"/>
      <c r="AN22" s="185"/>
      <c r="AO22" s="186"/>
      <c r="AP22" s="187"/>
      <c r="AQ22" s="185"/>
      <c r="AR22" s="186"/>
      <c r="AS22" s="187"/>
      <c r="AT22" s="185"/>
      <c r="AU22" s="186"/>
      <c r="AV22" s="187"/>
      <c r="AW22" s="185"/>
      <c r="AX22" s="186"/>
      <c r="AY22" s="187"/>
      <c r="AZ22" s="185"/>
      <c r="BA22" s="186"/>
      <c r="BB22" s="187"/>
      <c r="BC22" s="185"/>
      <c r="BD22" s="186"/>
      <c r="BE22" s="187"/>
      <c r="BF22" s="185"/>
      <c r="BG22" s="186"/>
      <c r="BH22" s="187"/>
      <c r="BI22" s="185"/>
      <c r="BJ22" s="186"/>
      <c r="BK22" s="187"/>
      <c r="BL22" s="185"/>
      <c r="BM22" s="186"/>
      <c r="BN22" s="187"/>
      <c r="BO22" s="185"/>
      <c r="BP22" s="186"/>
      <c r="BQ22" s="187"/>
      <c r="BR22" s="185"/>
      <c r="BS22" s="186"/>
      <c r="BT22" s="187"/>
      <c r="BU22" s="185"/>
      <c r="BV22" s="186"/>
      <c r="BW22" s="187"/>
      <c r="BX22" s="185"/>
      <c r="BY22" s="186"/>
      <c r="BZ22" s="187"/>
      <c r="CA22" s="185"/>
      <c r="CB22" s="186"/>
      <c r="CC22" s="187"/>
      <c r="CD22" s="185"/>
      <c r="CE22" s="186"/>
      <c r="CF22" s="187"/>
      <c r="CG22" s="185"/>
      <c r="CH22" s="186"/>
      <c r="CI22" s="187"/>
      <c r="CJ22" s="185"/>
      <c r="CK22" s="186"/>
      <c r="CL22" s="187"/>
      <c r="CM22" s="185"/>
      <c r="CN22" s="186"/>
      <c r="CO22" s="187"/>
    </row>
    <row r="23" spans="1:93" ht="14.45" customHeight="1">
      <c r="B23" s="161"/>
      <c r="C23" s="126" t="s">
        <v>17</v>
      </c>
      <c r="D23" s="127" t="s">
        <v>27</v>
      </c>
      <c r="E23" s="128">
        <v>43000000</v>
      </c>
      <c r="F23" s="2"/>
      <c r="G23" s="25"/>
      <c r="H23" s="31"/>
      <c r="J23" s="172"/>
      <c r="K23" s="174"/>
      <c r="L23" s="172"/>
      <c r="M23" s="172"/>
      <c r="N23" s="172"/>
      <c r="O23" s="217"/>
      <c r="P23" s="217"/>
      <c r="Q23" s="217"/>
      <c r="R23" s="68" t="s">
        <v>48</v>
      </c>
      <c r="S23" s="188">
        <v>40001234567</v>
      </c>
      <c r="T23" s="183"/>
      <c r="U23" s="184"/>
      <c r="V23" s="188"/>
      <c r="W23" s="183"/>
      <c r="X23" s="184"/>
      <c r="Y23" s="188"/>
      <c r="Z23" s="183"/>
      <c r="AA23" s="184"/>
      <c r="AB23" s="188"/>
      <c r="AC23" s="183"/>
      <c r="AD23" s="184"/>
      <c r="AE23" s="188"/>
      <c r="AF23" s="183"/>
      <c r="AG23" s="184"/>
      <c r="AH23" s="188"/>
      <c r="AI23" s="183"/>
      <c r="AJ23" s="184"/>
      <c r="AK23" s="188"/>
      <c r="AL23" s="183"/>
      <c r="AM23" s="184"/>
      <c r="AN23" s="188"/>
      <c r="AO23" s="183"/>
      <c r="AP23" s="184"/>
      <c r="AQ23" s="188"/>
      <c r="AR23" s="183"/>
      <c r="AS23" s="184"/>
      <c r="AT23" s="188"/>
      <c r="AU23" s="183"/>
      <c r="AV23" s="184"/>
      <c r="AW23" s="188"/>
      <c r="AX23" s="183"/>
      <c r="AY23" s="184"/>
      <c r="AZ23" s="188"/>
      <c r="BA23" s="183"/>
      <c r="BB23" s="184"/>
      <c r="BC23" s="188"/>
      <c r="BD23" s="183"/>
      <c r="BE23" s="184"/>
      <c r="BF23" s="188"/>
      <c r="BG23" s="184"/>
      <c r="BH23" s="81"/>
      <c r="BI23" s="188"/>
      <c r="BJ23" s="183"/>
      <c r="BK23" s="184"/>
      <c r="BL23" s="188"/>
      <c r="BM23" s="183"/>
      <c r="BN23" s="184"/>
      <c r="BO23" s="188"/>
      <c r="BP23" s="183"/>
      <c r="BQ23" s="184"/>
      <c r="BR23" s="188"/>
      <c r="BS23" s="183"/>
      <c r="BT23" s="184"/>
      <c r="BU23" s="188"/>
      <c r="BV23" s="183"/>
      <c r="BW23" s="184"/>
      <c r="BX23" s="188"/>
      <c r="BY23" s="183"/>
      <c r="BZ23" s="184"/>
      <c r="CA23" s="188"/>
      <c r="CB23" s="183"/>
      <c r="CC23" s="184"/>
      <c r="CD23" s="188"/>
      <c r="CE23" s="183"/>
      <c r="CF23" s="184"/>
      <c r="CG23" s="188"/>
      <c r="CH23" s="183"/>
      <c r="CI23" s="184"/>
      <c r="CJ23" s="188"/>
      <c r="CK23" s="183"/>
      <c r="CL23" s="184"/>
      <c r="CM23" s="188"/>
      <c r="CN23" s="183"/>
      <c r="CO23" s="184"/>
    </row>
    <row r="24" spans="1:93" s="36" customFormat="1" ht="14.45" customHeight="1">
      <c r="A24" s="2"/>
      <c r="B24" s="2"/>
      <c r="C24" s="2"/>
      <c r="D24" s="2"/>
      <c r="E24" s="2"/>
      <c r="F24" s="2"/>
      <c r="G24" s="2"/>
      <c r="H24" s="31"/>
      <c r="I24" s="3"/>
      <c r="J24" s="172"/>
      <c r="K24" s="174"/>
      <c r="L24" s="181">
        <f>O24</f>
        <v>2025</v>
      </c>
      <c r="M24" s="181">
        <f>P24</f>
        <v>2024</v>
      </c>
      <c r="N24" s="181">
        <f>Q24</f>
        <v>2023</v>
      </c>
      <c r="O24" s="136">
        <v>2025</v>
      </c>
      <c r="P24" s="137">
        <f>O24-1</f>
        <v>2024</v>
      </c>
      <c r="Q24" s="137">
        <f>O24-2</f>
        <v>2023</v>
      </c>
      <c r="R24" s="68" t="s">
        <v>14</v>
      </c>
      <c r="S24" s="122">
        <f>O24</f>
        <v>2025</v>
      </c>
      <c r="T24" s="123">
        <f>P24</f>
        <v>2024</v>
      </c>
      <c r="U24" s="123">
        <f>Q24</f>
        <v>2023</v>
      </c>
      <c r="V24" s="122">
        <f>O24</f>
        <v>2025</v>
      </c>
      <c r="W24" s="123">
        <f>P24</f>
        <v>2024</v>
      </c>
      <c r="X24" s="123">
        <f>Q24</f>
        <v>2023</v>
      </c>
      <c r="Y24" s="123">
        <f>O24</f>
        <v>2025</v>
      </c>
      <c r="Z24" s="123">
        <f>P24</f>
        <v>2024</v>
      </c>
      <c r="AA24" s="123">
        <f>Q24</f>
        <v>2023</v>
      </c>
      <c r="AB24" s="123">
        <f>O24</f>
        <v>2025</v>
      </c>
      <c r="AC24" s="123">
        <f>P24</f>
        <v>2024</v>
      </c>
      <c r="AD24" s="123">
        <f>Q24</f>
        <v>2023</v>
      </c>
      <c r="AE24" s="123">
        <f>O24</f>
        <v>2025</v>
      </c>
      <c r="AF24" s="123">
        <f>P24</f>
        <v>2024</v>
      </c>
      <c r="AG24" s="123">
        <f>Q24</f>
        <v>2023</v>
      </c>
      <c r="AH24" s="123">
        <f>O24</f>
        <v>2025</v>
      </c>
      <c r="AI24" s="123">
        <f>P24</f>
        <v>2024</v>
      </c>
      <c r="AJ24" s="123">
        <f>Q24</f>
        <v>2023</v>
      </c>
      <c r="AK24" s="123">
        <f>O24</f>
        <v>2025</v>
      </c>
      <c r="AL24" s="123">
        <f>P24</f>
        <v>2024</v>
      </c>
      <c r="AM24" s="123">
        <f>Q24</f>
        <v>2023</v>
      </c>
      <c r="AN24" s="123">
        <f>O24</f>
        <v>2025</v>
      </c>
      <c r="AO24" s="123">
        <f>P24</f>
        <v>2024</v>
      </c>
      <c r="AP24" s="123">
        <f>Q24</f>
        <v>2023</v>
      </c>
      <c r="AQ24" s="123">
        <f>O24</f>
        <v>2025</v>
      </c>
      <c r="AR24" s="123">
        <f>P24</f>
        <v>2024</v>
      </c>
      <c r="AS24" s="123">
        <f>Q24</f>
        <v>2023</v>
      </c>
      <c r="AT24" s="123">
        <f>O24</f>
        <v>2025</v>
      </c>
      <c r="AU24" s="123">
        <f>P24</f>
        <v>2024</v>
      </c>
      <c r="AV24" s="123">
        <f>Q24</f>
        <v>2023</v>
      </c>
      <c r="AW24" s="123">
        <f>O24</f>
        <v>2025</v>
      </c>
      <c r="AX24" s="123">
        <f>P24</f>
        <v>2024</v>
      </c>
      <c r="AY24" s="123">
        <f>Q24</f>
        <v>2023</v>
      </c>
      <c r="AZ24" s="123">
        <f>O24</f>
        <v>2025</v>
      </c>
      <c r="BA24" s="123">
        <f>P24</f>
        <v>2024</v>
      </c>
      <c r="BB24" s="123">
        <f>Q24</f>
        <v>2023</v>
      </c>
      <c r="BC24" s="123">
        <f>O24</f>
        <v>2025</v>
      </c>
      <c r="BD24" s="123">
        <f>P24</f>
        <v>2024</v>
      </c>
      <c r="BE24" s="123">
        <f>Q24</f>
        <v>2023</v>
      </c>
      <c r="BF24" s="123">
        <f>$L$24</f>
        <v>2025</v>
      </c>
      <c r="BG24" s="123">
        <f>$M$24</f>
        <v>2024</v>
      </c>
      <c r="BH24" s="123">
        <f>N24</f>
        <v>2023</v>
      </c>
      <c r="BI24" s="123">
        <f>$L$24</f>
        <v>2025</v>
      </c>
      <c r="BJ24" s="123">
        <f>$M$24</f>
        <v>2024</v>
      </c>
      <c r="BK24" s="123">
        <f>N24</f>
        <v>2023</v>
      </c>
      <c r="BL24" s="123">
        <f>$L$24</f>
        <v>2025</v>
      </c>
      <c r="BM24" s="123">
        <f>$M$24</f>
        <v>2024</v>
      </c>
      <c r="BN24" s="123">
        <f>N24</f>
        <v>2023</v>
      </c>
      <c r="BO24" s="123">
        <f>$L$24</f>
        <v>2025</v>
      </c>
      <c r="BP24" s="123">
        <f>$M$24</f>
        <v>2024</v>
      </c>
      <c r="BQ24" s="123">
        <f>N24</f>
        <v>2023</v>
      </c>
      <c r="BR24" s="123">
        <f t="shared" ref="BR24" si="0">$L$24</f>
        <v>2025</v>
      </c>
      <c r="BS24" s="123">
        <f t="shared" ref="BS24" si="1">$M$24</f>
        <v>2024</v>
      </c>
      <c r="BT24" s="123">
        <f>N24</f>
        <v>2023</v>
      </c>
      <c r="BU24" s="123">
        <f t="shared" ref="BU24" si="2">$L$24</f>
        <v>2025</v>
      </c>
      <c r="BV24" s="123">
        <f t="shared" ref="BV24" si="3">$M$24</f>
        <v>2024</v>
      </c>
      <c r="BW24" s="123">
        <f>N24</f>
        <v>2023</v>
      </c>
      <c r="BX24" s="123">
        <f t="shared" ref="BX24" si="4">$L$24</f>
        <v>2025</v>
      </c>
      <c r="BY24" s="123">
        <f t="shared" ref="BY24" si="5">$M$24</f>
        <v>2024</v>
      </c>
      <c r="BZ24" s="123">
        <f>N24</f>
        <v>2023</v>
      </c>
      <c r="CA24" s="123">
        <f t="shared" ref="CA24" si="6">$L$24</f>
        <v>2025</v>
      </c>
      <c r="CB24" s="123">
        <f t="shared" ref="CB24" si="7">$M$24</f>
        <v>2024</v>
      </c>
      <c r="CC24" s="123">
        <f>N24</f>
        <v>2023</v>
      </c>
      <c r="CD24" s="123">
        <f t="shared" ref="CD24" si="8">$L$24</f>
        <v>2025</v>
      </c>
      <c r="CE24" s="123">
        <f t="shared" ref="CE24" si="9">$M$24</f>
        <v>2024</v>
      </c>
      <c r="CF24" s="123">
        <f>N24</f>
        <v>2023</v>
      </c>
      <c r="CG24" s="123">
        <f t="shared" ref="CG24" si="10">$L$24</f>
        <v>2025</v>
      </c>
      <c r="CH24" s="123">
        <f t="shared" ref="CH24" si="11">$M$24</f>
        <v>2024</v>
      </c>
      <c r="CI24" s="123">
        <f>N24</f>
        <v>2023</v>
      </c>
      <c r="CJ24" s="123">
        <f t="shared" ref="CJ24" si="12">$L$24</f>
        <v>2025</v>
      </c>
      <c r="CK24" s="123">
        <f t="shared" ref="CK24" si="13">$M$24</f>
        <v>2024</v>
      </c>
      <c r="CL24" s="123">
        <f>N24</f>
        <v>2023</v>
      </c>
      <c r="CM24" s="123">
        <f t="shared" ref="CM24" si="14">$L$24</f>
        <v>2025</v>
      </c>
      <c r="CN24" s="123">
        <f t="shared" ref="CN24" si="15">$M$24</f>
        <v>2024</v>
      </c>
      <c r="CO24" s="123">
        <f>N24</f>
        <v>2023</v>
      </c>
    </row>
    <row r="25" spans="1:93" ht="14.45" customHeight="1">
      <c r="B25" s="151">
        <f>L24</f>
        <v>2025</v>
      </c>
      <c r="C25" s="29" t="s">
        <v>28</v>
      </c>
      <c r="D25" s="38">
        <f>M24</f>
        <v>2024</v>
      </c>
      <c r="E25" s="29" t="s">
        <v>28</v>
      </c>
      <c r="F25" s="151">
        <f>N24</f>
        <v>2023</v>
      </c>
      <c r="G25" s="9" t="s">
        <v>28</v>
      </c>
      <c r="H25" s="32"/>
      <c r="J25" s="172"/>
      <c r="K25" s="175"/>
      <c r="L25" s="182"/>
      <c r="M25" s="182"/>
      <c r="N25" s="182"/>
      <c r="O25" s="34">
        <v>1</v>
      </c>
      <c r="P25" s="34">
        <v>1</v>
      </c>
      <c r="Q25" s="86">
        <v>1</v>
      </c>
      <c r="R25" s="68" t="s">
        <v>51</v>
      </c>
      <c r="S25" s="45">
        <f>IF(S21="Saistītais",100%,IF(S21="Partneris",49.99%,0))</f>
        <v>1</v>
      </c>
      <c r="T25" s="45">
        <f>IF(S21="Saistītais",100%,IF(S21="Partneris",49.99%,0))</f>
        <v>1</v>
      </c>
      <c r="U25" s="45">
        <f>IF(S21="Saistītais",100%,IF(S21="Partneris",49.99%,0))</f>
        <v>1</v>
      </c>
      <c r="V25" s="45">
        <v>0.25</v>
      </c>
      <c r="W25" s="45">
        <v>0.25</v>
      </c>
      <c r="X25" s="45">
        <v>0.25</v>
      </c>
      <c r="Y25" s="45">
        <f>IF(Y21="Saistītais",100%,IF(Y21="Partneris",49.99%,0))</f>
        <v>0</v>
      </c>
      <c r="Z25" s="45">
        <f>IF(Y21="Saistītais",100%,IF(Y21="Partneris",49.99%,0))</f>
        <v>0</v>
      </c>
      <c r="AA25" s="45">
        <f>IF(Y21="Saistītais",100%,IF(Y21="Partneris",49.99%,0))</f>
        <v>0</v>
      </c>
      <c r="AB25" s="45">
        <f>IF(AB21="Saistītais",100%,IF(AB21="Partneris",49.99%,0))</f>
        <v>0</v>
      </c>
      <c r="AC25" s="45">
        <f>IF(AB21="Saistītais",100%,IF(AB21="Partneris",49.99%,0))</f>
        <v>0</v>
      </c>
      <c r="AD25" s="45">
        <f>IF(AB21="Saistītais",100%,IF(AB21="Partneris",49.99%,0))</f>
        <v>0</v>
      </c>
      <c r="AE25" s="45">
        <f>IF(AE21="Saistītais",100%,IF(AE21="Partneris",49.99%,0))</f>
        <v>0</v>
      </c>
      <c r="AF25" s="45">
        <f>IF(AE21="Saistītais",100%,IF(AE21="Partneris",49.99%,0))</f>
        <v>0</v>
      </c>
      <c r="AG25" s="45">
        <f>IF(AE21="Saistītais",100%,IF(AE21="Partneris",49.99%,0))</f>
        <v>0</v>
      </c>
      <c r="AH25" s="45">
        <f>IF(AH21="Saistītais",100%,IF(AH21="Partneris",49.99%,0))</f>
        <v>0</v>
      </c>
      <c r="AI25" s="45">
        <f>IF(AH21="Saistītais",100%,IF(AH21="Partneris",49.99%,0))</f>
        <v>0</v>
      </c>
      <c r="AJ25" s="45">
        <f>IF(AH21="Saistītais",100%,IF(AH21="Partneris",49.99%,0))</f>
        <v>0</v>
      </c>
      <c r="AK25" s="45">
        <f>IF(AK21="Saistītais",100%,IF(AK21="Partneris",49.99%,0))</f>
        <v>0</v>
      </c>
      <c r="AL25" s="45">
        <f>IF(AK21="Saistītais",100%,IF(AK21="Partneris",49.99%,0))</f>
        <v>0</v>
      </c>
      <c r="AM25" s="45">
        <f>IF(AK21="Saistītais",100%,IF(AK21="Partneris",49.99%,0))</f>
        <v>0</v>
      </c>
      <c r="AN25" s="45">
        <f>IF(AN21="Saistītais",100%,IF(AN21="Partneris",49.99%,0))</f>
        <v>0</v>
      </c>
      <c r="AO25" s="45">
        <f>IF(AN21="Saistītais",100%,IF(AN21="Partneris",49.99%,0))</f>
        <v>0</v>
      </c>
      <c r="AP25" s="45">
        <f>IF(AN21="Saistītais",100%,IF(AN21="Partneris",49.99%,0))</f>
        <v>0</v>
      </c>
      <c r="AQ25" s="45">
        <f>IF(AQ21="Saistītais",100%,IF(AQ21="Partneris",49.99%,0))</f>
        <v>0</v>
      </c>
      <c r="AR25" s="45">
        <f>IF(AQ21="Saistītais",100%,IF(AQ21="Partneris",49.99%,0))</f>
        <v>0</v>
      </c>
      <c r="AS25" s="45">
        <f>IF(AQ21="Saistītais",100%,IF(AQ21="Partneris",49.99%,0))</f>
        <v>0</v>
      </c>
      <c r="AT25" s="45">
        <f>IF(AT21="Saistītais",100%,IF(AT21="Partneris",49.99%,0))</f>
        <v>0</v>
      </c>
      <c r="AU25" s="45">
        <f>IF(AT21="Saistītais",100%,IF(AT21="Partneris",49.99%,0))</f>
        <v>0</v>
      </c>
      <c r="AV25" s="45">
        <f>IF(AT21="Saistītais",100%,IF(AT21="Partneris",49.99%,0))</f>
        <v>0</v>
      </c>
      <c r="AW25" s="45">
        <f>IF(AW21="Saistītais",100%,IF(AW21="Partneris",49.99%,0))</f>
        <v>0</v>
      </c>
      <c r="AX25" s="45">
        <f>IF(AW21="Saistītais",100%,IF(AW21="Partneris",49.99%,0))</f>
        <v>0</v>
      </c>
      <c r="AY25" s="45">
        <f>IF(AW21="Saistītais",100%,IF(AW21="Partneris",49.99%,0))</f>
        <v>0</v>
      </c>
      <c r="AZ25" s="45">
        <f>IF(AZ21="Saistītais",100%,IF(AZ21="Partneris",49.99%,0))</f>
        <v>0</v>
      </c>
      <c r="BA25" s="45">
        <f>IF(AZ21="Saistītais",100%,IF(AZ21="Partneris",49.99%,0))</f>
        <v>0</v>
      </c>
      <c r="BB25" s="45">
        <f>IF(AZ21="Saistītais",100%,IF(AZ21="Partneris",49.99%,0))</f>
        <v>0</v>
      </c>
      <c r="BC25" s="45">
        <f>IF(BC21="Saistītais",100%,IF(BC21="Partneris",49.99%,0))</f>
        <v>0</v>
      </c>
      <c r="BD25" s="45">
        <f>IF(BC21="Saistītais",100%,IF(BC21="Partneris",49.99%,0))</f>
        <v>0</v>
      </c>
      <c r="BE25" s="45">
        <f>IF(BC21="Saistītais",100%,IF(BC21="Partneris",49.99%,0))</f>
        <v>0</v>
      </c>
      <c r="BF25" s="45">
        <f>IF(BF21="Saistītais",100%,IF(BF21="Partneris",49.99%,0))</f>
        <v>0</v>
      </c>
      <c r="BG25" s="45">
        <f>IF(BF21="Saistītais",100%,IF(BF21="Partneris",49.99%,0))</f>
        <v>0</v>
      </c>
      <c r="BH25" s="45">
        <f>IF(BF21="Saistītais",100%,IF(BF21="Partneris",49.99%,0))</f>
        <v>0</v>
      </c>
      <c r="BI25" s="45">
        <f>IF(BI21="Saistītais",100%,IF(BI21="Partneris",49.99%,0))</f>
        <v>0</v>
      </c>
      <c r="BJ25" s="45">
        <f>IF(BI21="Saistītais",100%,IF(BI21="Partneris",49.99%,0))</f>
        <v>0</v>
      </c>
      <c r="BK25" s="45">
        <f>IF(BI21="Saistītais",100%,IF(BI21="Partneris",49.99%,0))</f>
        <v>0</v>
      </c>
      <c r="BL25" s="45">
        <f>IF(BL21="Saistītais",100%,IF(BL21="Partneris",49.99%,0))</f>
        <v>0</v>
      </c>
      <c r="BM25" s="45">
        <f>IF(BL21="Saistītais",100%,IF(BL21="Partneris",49.99%,0))</f>
        <v>0</v>
      </c>
      <c r="BN25" s="45">
        <f>IF(BL21="Saistītais",100%,IF(BL21="Partneris",49.99%,0))</f>
        <v>0</v>
      </c>
      <c r="BO25" s="45">
        <f>IF(BO21="Saistītais",100%,IF(BO21="Partneris",49.99%,0))</f>
        <v>0</v>
      </c>
      <c r="BP25" s="45">
        <f>IF(BO21="Saistītais",100%,IF(BO21="Partneris",49.99%,0))</f>
        <v>0</v>
      </c>
      <c r="BQ25" s="45">
        <f>IF(BO21="Saistītais",100%,IF(BO21="Partneris",49.99%,0))</f>
        <v>0</v>
      </c>
      <c r="BR25" s="45">
        <f>IF(BR21="Saistītais",100%,IF(BR21="Partneris",49.99%,0))</f>
        <v>0</v>
      </c>
      <c r="BS25" s="45">
        <f>IF(BR21="Saistītais",100%,IF(BR21="Partneris",49.99%,0))</f>
        <v>0</v>
      </c>
      <c r="BT25" s="45">
        <f>IF(BR21="Saistītais",100%,IF(BR21="Partneris",49.99%,0))</f>
        <v>0</v>
      </c>
      <c r="BU25" s="45">
        <f>IF(BU21="Saistītais",100%,IF(BU21="Partneris",49.99%,0))</f>
        <v>0</v>
      </c>
      <c r="BV25" s="45">
        <f>IF(BU21="Saistītais",100%,IF(BU21="Partneris",49.99%,0))</f>
        <v>0</v>
      </c>
      <c r="BW25" s="45">
        <f>IF(BU21="Saistītais",100%,IF(BU21="Partneris",49.99%,0))</f>
        <v>0</v>
      </c>
      <c r="BX25" s="45">
        <f>IF(BX21="Saistītais",100%,IF(BX21="Partneris",49.99%,0))</f>
        <v>0</v>
      </c>
      <c r="BY25" s="45">
        <f>IF(BX21="Saistītais",100%,IF(BX21="Partneris",49.99%,0))</f>
        <v>0</v>
      </c>
      <c r="BZ25" s="45">
        <f>IF(BX21="Saistītais",100%,IF(BX21="Partneris",49.99%,0))</f>
        <v>0</v>
      </c>
      <c r="CA25" s="45">
        <f>IF(CA21="Saistītais",100%,IF(CA21="Partneris",49.99%,0))</f>
        <v>0</v>
      </c>
      <c r="CB25" s="45">
        <f>IF(CA21="Saistītais",100%,IF(CA21="Partneris",49.99%,0))</f>
        <v>0</v>
      </c>
      <c r="CC25" s="45">
        <f>IF(CA21="Saistītais",100%,IF(CA21="Partneris",49.99%,0))</f>
        <v>0</v>
      </c>
      <c r="CD25" s="45">
        <f>IF(CD21="Saistītais",100%,IF(CD21="Partneris",49.99%,0))</f>
        <v>0</v>
      </c>
      <c r="CE25" s="45">
        <f>IF(CD21="Saistītais",100%,IF(CD21="Partneris",49.99%,0))</f>
        <v>0</v>
      </c>
      <c r="CF25" s="45">
        <f>IF(CD21="Saistītais",100%,IF(CD21="Partneris",49.99%,0))</f>
        <v>0</v>
      </c>
      <c r="CG25" s="45">
        <f>IF(CG21="Saistītais",100%,IF(CG21="Partneris",49.99%,0))</f>
        <v>0</v>
      </c>
      <c r="CH25" s="45">
        <f>IF(CG21="Saistītais",100%,IF(CG21="Partneris",49.99%,0))</f>
        <v>0</v>
      </c>
      <c r="CI25" s="45">
        <f>IF(CG21="Saistītais",100%,IF(CG21="Partneris",49.99%,0))</f>
        <v>0</v>
      </c>
      <c r="CJ25" s="45">
        <f>IF(CJ21="Saistītais",100%,IF(CJ21="Partneris",49.99%,0))</f>
        <v>0</v>
      </c>
      <c r="CK25" s="45">
        <f>IF(CJ21="Saistītais",100%,IF(CJ21="Partneris",49.99%,0))</f>
        <v>0</v>
      </c>
      <c r="CL25" s="45">
        <f>IF(CJ21="Saistītais",100%,IF(CJ21="Partneris",49.99%,0))</f>
        <v>0</v>
      </c>
      <c r="CM25" s="45">
        <f>IF(CM21="Saistītais",100%,IF(CM21="Partneris",49.99%,0))</f>
        <v>0</v>
      </c>
      <c r="CN25" s="45">
        <f>IF(CM21="Saistītais",100%,IF(CM21="Partneris",49.99%,0))</f>
        <v>0</v>
      </c>
      <c r="CO25" s="45">
        <f>IF(CM21="Saistītais",100%,IF(CM21="Partneris",49.99%,0))</f>
        <v>0</v>
      </c>
    </row>
    <row r="26" spans="1:93">
      <c r="B26" s="152" t="str">
        <f>IF($L$26=0,"",IF(AND($L$26&gt;0,$L$26&lt;$E$11),$D$7,$D$8))</f>
        <v>NEIZPILDĀS</v>
      </c>
      <c r="C26" s="39" t="str">
        <f>IF(AND(B26=$D$7,OR(B27=$D$7,B28=$D$7)),$G$7,$G$8)</f>
        <v>NĒ</v>
      </c>
      <c r="D26" s="156" t="str">
        <f>IF($M$26=0,"",IF(AND(M26&gt;0,M26&lt;E11),$D$7,$D$8))</f>
        <v/>
      </c>
      <c r="E26" s="39" t="str">
        <f>IF(AND(D26=$D$7,OR(D27=$D$7,D28=$D$7)),$G$7,$G$8)</f>
        <v>NĒ</v>
      </c>
      <c r="F26" s="152" t="str">
        <f>IF($N$26=0,"",IF(AND(N26&gt;0,N26&lt;E11),$D$7,$D$8))</f>
        <v/>
      </c>
      <c r="G26" s="39" t="str">
        <f>IF(AND(F26=$D$7,OR(F27=$D$7,F28=$D$7)),$G$7,$G$8)</f>
        <v>NĒ</v>
      </c>
      <c r="H26" s="9"/>
      <c r="J26" s="216" t="str">
        <f>IF(M14="JĀ","Lielais uzņēmums",IF(M17=1,L29,IF(M17=2,M29,IF(AND(M17="Vairāk",OR(L29="Jānosaka statuss",M29="Jānosaka statuss",N29="Jānosaka statuss")),"Aizpildi informāciju par 3 gadiem",IF(AND(M17="Vairāk",OR(L29="Nav visa informācija",M29="Nav visa informācija",N29="Nav visa informācija")),"Nav visa informācija",IF(M17="Vairāk",Algoritms!M3,"Jānosaka statuss"))))))</f>
        <v>Vidējais</v>
      </c>
      <c r="K26" s="65" t="s">
        <v>12</v>
      </c>
      <c r="L26" s="27">
        <f>O26*O$25+S26*S$25+V26*V$25+Y26*Y$25+AB26*AB$25+AE26*AE$25+AH26*AH$25+AK26*AK$25+AN26*AN$25+AQ26*AQ$25+AT26*AT$25+AW26*AW$25+AZ26*AZ$25+BC26*BC$25+BF26*BF$25+BI26*BI$25+BL26*BL$25+BO26*BO$25+BR26*BR$25+BU26*BU$25+BX26*BX$25+CA26*CA$25+CD26*CD$25+CG26*CG$25+CJ26*CJ$25+CM26*CM$25+$S$36*S37+$V$36*V37+$Y$36*Y37+$AB$36*AB37+$AE$36*AE37+$AH$36*AH37+$AK$36*AK37+$AN$36*AN37+$AQ$36*AQ37+$AT$36*AT37+$AW$36*AW37+$AZ$36*AZ37+$BC$36*BC37+$BF$36*BF37+$BI$36*BI37+$BL$36*BL37+$BO$36*BO37+$BR$36*BR37+$BU$36*BU37+$BX$36*BX37+$CA$36*CA37+$CD$36*CD37+$CG$36*CG37+$CJ$36*CJ37+$CM$36*CM37+$S$47*S48+$V$47*V48+$Y$47*Y48+$AB$47*AB48+$AE$47*AE48+$AH$47*AH48+$AK$47*AK48+$AN$47*AN48+$AQ$47*AQ48+$AT$47*AT48+$AW$47*AW48+$AZ$47*AZ48+$BC$47*BC48+$BF$47*BF48+$BI$47*BI48+$BL$47*BL48+$BO$47*BO48+$BR$47*BR48+$BU$47*BU48+$BX$47*BX48+$CA$47*CA48+$CD$47*CD48+$CG$47*CG48+$CJ$47*CJ48+$CM$47*CM48+S58*S59+V58*V59+Y58*Y59+AB58*AB59+AE58*AE59+AH58*AH59+AK58*AK59+AN58*AN59+AQ58*AQ59+AT58*AT59+AW58*AW59+AZ58*AZ59+BC58*BC59+BF58*BF59+BI58*BI59+BL58*BL59+BO58*BO59+BR58*BR59+BU58*BU59+BX58*BX59+CA58*CA59+CD58*CD59+CG58*CG59+CJ58*CJ59+CM58*CM59</f>
        <v>78</v>
      </c>
      <c r="M26" s="27">
        <f>P26*P$25+T26*T$25+W26*W$25+Z26*Z$25+AC26*AC$25+AF26*AF$25+AI26*AI$25+AL26*AL$25+AO26*AO$25+AR26*AR$25+AU26*AU$25+AX26*AX$25+BA26*BA$25+BD26*BD$25+BG26*BG$25+BJ26*BJ$25+BM26*BM$25+BP26*BP$25+BS26*BS$25+BV26*BV$25+BY26*BY$25+CB26*CB$25+CE26*CE$25+CH26*CH$25+CK26*CK$25+CN26*CN$25+$T$36*T37+$W$36*W37+$Z$36*Z37+$AC$36*AC37+$AF$36*AF37+$AI$36*AI37+$AL$36*AL37+$AO$36*AO37+$AR$36*AR37+$AU$36*AU37+$AX$36*AX37+$BA$36*BA37+$BD$36*BD37+$BG$36*BG37+$BJ$36*BJ37+$BM$36*BM37+$BP$36*BP37+$BS$36*BS37+$BV$36*BV37+$BY$36*BY37+$CB$36*CB37+$CE$36*CE37+$CH$36*CH37+$CK$36*CK37+$CN$36*CN37+$T$47*T48+$W$47*W48+$Z$47*Z48+$AC$47*AC48+$AF$47*AF48+$AI$47*AI48+$AL$47*AL48+$AO$47*AO48+$AR$47*AR48+$AU$47*AU48+$AX$47*AX48+$BA$47*BA48+$BD$47*BD48+$BG$47*BG48+$BJ$47*BJ48+$BM$47*BM48+$BP$47*BP48+$BS$47*BS48+$BV$47*BV48+$BY$47*BY48+$CB$47*CB48+$CE$47*CE48+$CH$47*CH48+$CK$47*CK48+$CN$47*CN48+T58*T59+W58*W59+Z58*Z59+AC58*AC59+AF58*AF59+AI58*AI59+AL58*AL59+AO58*AO59+AR58*AR59+AU58*AU59+AX58*AX59+BA58*BA59+BD58*BD59+BG58*BG59+BJ58*BJ59+BM58*BM59+BP58*BP59+BS58*BS59+BV58*BV59+BY58*BY59+CB58*CB59+CE58*CE59+CH58*CH59+CK58*CK59+CN58*CN59</f>
        <v>0</v>
      </c>
      <c r="N26" s="27">
        <f>Q26*Q$25+U26*U$25+X26*X$25+AA26*AA$25+AD26*AD$25+AG26*AG$25+AJ26*AJ$25+AM26*AM$25+AP26*AP$25+AS26*AS$25+AV26*AV$25+AY26*AY$25+BB26*BB$25+BE26*BE$25+BH26*BH$25+BK26*BK$25+BN26*BN$25+BQ26*BQ$25+BT26*BT$25+BW26*BW$25+BZ26*BZ$25+CC26*CC$25+CF26*CF$25+CI26*CI$25+CL26*CL$25+CO26*CO$25+U36*U37+X36*X37+AA36*AA37+AD36*AD37+AG36*AG37+AJ36*AJ37+AM36*AM37+AP36*AP37+AS36*AS37+AV36*AV37+AY36*AY37+BB36*BB37+BE36*BE37+BH36*BH37+BK36*BK37+BN36*BN37+BQ36*BQ37+BT36*BT37+BW36*BW37+BZ36*BZ37+CC36*CC37+CF36*CF37+CI36*CI37+CL36*CL37+CO36*CO37+U47*U48+X47*X48+AA47*AA48+AD47*AD48+AG47*AG48+AJ47*AJ48+AM47*AM48+AP47*AP48+AS47*AS48+AV47*AV48+AY47*AY48+BB47*BB48+BE47*BE48+BH47*BH48+BK47*BK48+BN47*BN48+BQ47*BQ48+BT47*BT48+BW47*BW48+BZ47*BZ48+CC47*CC48+CF47*CF48+CI47*CI48+CL47*CL48+CO47*CO48+U58*U59+X58*X59+AA58*AA59+AD58*AD59+AG58*AG59+AJ58*AJ59+AM58*AM59+AP58*AP59+AS58*AS59+AV58*AV59+AY58*AY59+BB58*BB59+BE58*BE59+BH58*BH59+BK58*BK59+BN58*BN59+BQ58*BQ59+BT58*BT59+BW58*BW59+BZ58*BZ59+CC58*CC59+CF58*CF59+CI58*CI59+CL58*CL59+CO58*CO59</f>
        <v>0</v>
      </c>
      <c r="O26" s="16">
        <v>3</v>
      </c>
      <c r="P26" s="16"/>
      <c r="Q26" s="16"/>
      <c r="R26" s="69" t="s">
        <v>12</v>
      </c>
      <c r="S26" s="46">
        <v>50</v>
      </c>
      <c r="T26" s="16"/>
      <c r="U26" s="16"/>
      <c r="V26" s="16">
        <v>100</v>
      </c>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7"/>
      <c r="BE26" s="17"/>
      <c r="BF26" s="17"/>
      <c r="BG26" s="17"/>
      <c r="BH26" s="17"/>
      <c r="BI26" s="17"/>
      <c r="BJ26" s="17"/>
      <c r="BK26" s="17"/>
      <c r="BL26" s="17"/>
      <c r="BM26" s="17"/>
      <c r="BN26" s="17"/>
      <c r="BO26" s="17"/>
      <c r="BP26" s="17"/>
      <c r="BQ26" s="17"/>
      <c r="BR26" s="17"/>
      <c r="BS26" s="17"/>
      <c r="BT26" s="17"/>
      <c r="BU26" s="17"/>
      <c r="BV26" s="17"/>
      <c r="BW26" s="17"/>
      <c r="BX26" s="17"/>
      <c r="BY26" s="17"/>
      <c r="BZ26" s="17"/>
      <c r="CA26" s="17"/>
      <c r="CB26" s="17"/>
      <c r="CC26" s="17"/>
      <c r="CD26" s="17"/>
      <c r="CE26" s="17"/>
      <c r="CF26" s="17"/>
      <c r="CG26" s="17"/>
      <c r="CH26" s="17"/>
      <c r="CI26" s="17"/>
      <c r="CJ26" s="17"/>
      <c r="CK26" s="17"/>
      <c r="CL26" s="17"/>
      <c r="CM26" s="17"/>
      <c r="CN26" s="17"/>
      <c r="CO26" s="17"/>
    </row>
    <row r="27" spans="1:93">
      <c r="B27" s="152" t="str">
        <f>IF($L$27=0,"",IF($L$27&lt;=$E$12,$D$7,$D$8))</f>
        <v>IZPILDĀS</v>
      </c>
      <c r="C27" s="3"/>
      <c r="D27" s="152" t="str">
        <f>IF($M$27=0,"",IF($M$27&lt;=E12,$D$7,$D$8))</f>
        <v/>
      </c>
      <c r="E27" s="29"/>
      <c r="F27" s="152" t="str">
        <f>IF($N$27=0,"",IF($N$27&lt;=E12,$D$7,$D$8))</f>
        <v/>
      </c>
      <c r="G27" s="29"/>
      <c r="H27" s="9"/>
      <c r="J27" s="216"/>
      <c r="K27" s="65" t="s">
        <v>15</v>
      </c>
      <c r="L27" s="27">
        <f>O27*O$25+S27*S$25+V27*V$25+Y27*Y$25+AB27*AB$25+AE27*AE$25+AH27*AH$25+AK27*AK$25+AN27*AN$25+AQ27*AQ$25+AT27*AT$25+AW27*AW$25+AZ27*AZ$25+BC27*BC$25+BF27*BF$25+BI27*BI$25+BL27*BL$25+BO27*BO$25+BR27*BR$25+BU27*BU$25+BX27*BX$25+CA27*CA$25+CD27*CD$25+CG27*CG$25+CJ27*CJ$25+CM27*CM$25+$S$36*S38+$V$36*V38+$Y$36*Y38+$AB$36*AB38+$AE$36*AE38+$AH$36*AH38+$AK$36*AK38+$AN$36*AN38+$AQ$36*AQ38+$AT$36*AT38+$AW$36*AW38+$AZ$36*AZ38+$BC$36*BC38+$BF$36*BF38+$BI$36*BI38+$BL$36*BL38+$BO$36*BO38+$BR$36*BR38+$BU$36*BU38+$BX$36*BX38+$CA$36*CA38+$CD$36*CD38+$CG$36*CG38+$CJ$36*CJ38+$CM$36*CM38+$S$47*S49+$V$47*V49+$Y$47*Y49+$AB$47*AB49+$AE$47*AE49+$AH$47*AH49+$AK$47*AK49+$AN$47*AN49+$AQ$47*AQ49+$AT$47*AT49+$AW$47*AW49+$AZ$47*AZ49+$BC$47*BC49+$BF$47*BF49+$BI$47*BI49+$BL$47*BL49+$BO$47*BO49+$BR$47*BR49+$BU$47*BU49+$BX$47*BX49+$CA$47*CA49+$CD$47*CD49+$CG$47*CG49+$CJ$47*CJ49+$CM$47*CM49+S58*S60+V58*V60+Y58*Y60+AB58*AB60+AE58*AE60+AH58*AH60+AK58*AK60+AN58*AN60+AQ58*AQ60+AT58*AT60+AW58*AW60+AZ58*AZ60+BC58*BC60+BF58*BF60+BI58*BI60+BL58*BL60+BO58*BO60+BR58*BR60+BU58*BU60+BX58*BX60+CA58*CA60+CD58*CD60+CG58*CG60+CJ58*CJ60+CM58*CM60</f>
        <v>1350000</v>
      </c>
      <c r="M27" s="27">
        <f>P27*P$25+T27*T$25+W27*W$25+Z27*Z$25+AC27*AC$25+AF27*AF$25+AI27*AI$25+AL27*AL$25+AO27*AO$25+AR27*AR$25+AU27*AU$25+AX27*AX$25+BA27*BA$25+BD27*BD$25+BG27*BG$25+BJ27*BJ$25+BM27*BM$25+BP27*BP$25+BS27*BS$25+BV27*BV$25+BY27*BY$25+CB27*CB$25+CE27*CE$25+CH27*CH$25+CK27*CK$25+CN27*CN$25+$T$36*T38+$W$36*W38+$Z$36*Z38+$AC$36*AC38+$AF$36*AF38+$AI$36*AI38+$AL$36*AL38+$AO$36*AO38+$AR$36*AR38+$AU$36*AU38+$AX$36*AX38+$BA$36*BA38+$BD$36*BD38+$BG$36*BG38+$BJ$36*BJ38+$BM$36*BM38+$BP$36*BP38+$BS$36*BS38+$BV$36*BV38+$BY$36*BY38+$CB$36*CB38+$CE$36*CE38+$CH$36*CH38+$CK$36*CK38+$CN$36*CN38+$T$47*T49+$W$47*W49+$Z$47*Z49+$AC$47*AC49+$AF$47*AF49+$AI$47*AI49+$AL$47*AL49+$AO$47*AO49+$AR$47*AR49+$AU$47*AU49+$AX$47*AX49+$BA$47*BA49+$BD$47*BD49+$BG$47*BG49+$BJ$47*BJ49+$BM$47*BM49+$BP$47*BP49+$BS$47*BS49+$BV$47*BV49+$BY$47*BY49+$CB$47*CB49+$CE$47*CE49+$CH$47*CH49+$CK$47*CK49+$CN$47*CN49+T58*T60+W58*W60+Z58*Z60+AC58*AC60+AF58*AF60+AI58*AI60+AL58*AL60+AO58*AO60+AR58*AR60+AU58*AU60+AX58*AX60+BA58*BA60+BD58*BD60+BG58*BG60+BJ58*BJ60+BM58*BM60+BP58*BP60+BS58*BS60+BV58*BV60+BY58*BY60+CB58*CB60+CE58*CE60+CH58*CH60+CK58*CK60+CN58*CN60</f>
        <v>0</v>
      </c>
      <c r="N27" s="27">
        <f>Q27*Q$25+U27*U$25+X27*X$25+AA27*AA$25+AD27*AD$25+AG27*AG$25+AJ27*AJ$25+AM27*AM$25+AP27*AP$25+AS27*AS$25+AV27*AV$25+AY27*AY$25+BB27*BB$25+BE27*BE$25+BH27*BH$25+BK27*BK$25+BN27*BN$25+BQ27*BQ$25+BT27*BT$25+BW27*BW$25+BZ27*BZ$25+CC27*CC$25+CF27*CF$25+CI27*CI$25+CL27*CL$25+CO27*CO$25+U36*U38+X36*X38+AA36*AA38+AD36*AD38+AG36*AG38+AJ36*AJ38+AM36*AM38+AP36*AP38+AS36*AS38+AV36*AV38+AY36*AY38+BB36*BB38+BE36*BE38+BH36*BH38+BK36*BK38+BN36*BN38+BQ36*BQ38+BT36*BT38+BW36*BW38+BZ36*BZ38+CC36*CC38+CF36*CF38+CI36*CI38+CL36*CL38+CO36*CO38+U47*U49+X47*X49+AA47*AA49+AD47*AD49+AG47*AG49+AJ47*AJ49+AM47*AM49+AP47*AP49+AS47*AS49+AV47*AV49+AY47*AY49+BB47*BB49+BE47*BE49+BH47*BH49+BK47*BK49+BN47*BN49+BQ47*BQ49+BT47*BT49+BW47*BW49+BZ47*BZ49+CC47*CC49+CF47*CF49+CI47*CI49+CL47*CL49+CO47*CO49+U58*U60+X58*X60+AA58*AA60+AD58*AD60+AG58*AG60+AJ58*AJ60+AM58*AM60+AP58*AP60+AS58*AS60+AV58*AV60+AY58*AY60+BB58*BB60+BE58*BE60+BH58*BH60+BK58*BK60+BN58*BN60+BQ58*BQ60+BT58*BT60+BW58*BW60+BZ58*BZ60+CC58*CC60+CF58*CF60+CI58*CI60+CL58*CL60+CO58*CO60</f>
        <v>0</v>
      </c>
      <c r="O27" s="16">
        <v>50000</v>
      </c>
      <c r="P27" s="16"/>
      <c r="Q27" s="16"/>
      <c r="R27" s="69" t="s">
        <v>15</v>
      </c>
      <c r="S27" s="47">
        <v>800000</v>
      </c>
      <c r="T27" s="18"/>
      <c r="U27" s="18"/>
      <c r="V27" s="18">
        <v>2000000</v>
      </c>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row>
    <row r="28" spans="1:93">
      <c r="B28" s="152" t="str">
        <f>IF($L$28=0,"",IF($L$28&lt;=$E$13,$D$7,$D$8))</f>
        <v>IZPILDĀS</v>
      </c>
      <c r="C28" s="3"/>
      <c r="D28" s="152" t="str">
        <f>IF($M$28=0,"",IF(M28&lt;=E13,$D$7,$D$8))</f>
        <v/>
      </c>
      <c r="E28" s="29"/>
      <c r="F28" s="152" t="str">
        <f>IF($N$28=0,"",IF(N28&lt;=E13,$D$7,$D$8))</f>
        <v/>
      </c>
      <c r="G28" s="29"/>
      <c r="H28" s="9"/>
      <c r="J28" s="216"/>
      <c r="K28" s="65" t="s">
        <v>19</v>
      </c>
      <c r="L28" s="27">
        <f>O28*O$25+S28*S$25+V28*V$25+Y28*Y$25+AB28*AB$25+AE28*AE$25+AH28*AH$25+AK28*AK$25+AN28*AN$25+AQ28*AQ$25+AT28*AT$25+AW28*AW$25+AZ28*AZ$25+BC28*BC$25+BF28*BF$25+BI28*BI$25+BL28*BL$25+BO28*BO$25+BR28*BR$25+BU28*BU$25+BX28*BX$25+CA28*CA$25+CD28*CD$25+CG28*CG$25+CJ28*CJ$25+CM28*CM$25+$S$36*S39+$V$36*V39+$Y$36*Y39+$AB$36*AB39+$AE$36*AE39+$AH$36*AH39+$AK$36*AK39+$AN$36*AN39+$AQ$36*AQ39+$AT$36*AT39+$AW$36*AW39+$AZ$36*AZ39+$BC$36*BC39+$BF$36*BF39+$BI$36*BI39+$BL$36*BL39+$BO$36*BO39+$BR$36*BR39+$BU$36*BU39+$BX$36*BX39+$CA$36*CA39+$CD$36*CD39+$CG$36*CG39+$CJ$36*CJ39+$CM$36*CM39+$S$47*S50+$V$47*V50+$Y$47*Y50+$AB$47*AB50+$AE$47*AE50+$AH$47*AH50+$AK$47*AK50+$AN$47*AN50+$AQ$47*AQ50+$AT$47*AT50+$AW$47*AW50+$AZ$47*AZ50+$BC$47*BC50+$BF$47*BF50+$BI$47*BI50+$BL$47*BL50+$BO$47*BO50+$BR$47*BR50+$BU$47*BU50+$BX$47*BX50+$CA$47*CA50+$CD$47*CD50+$CG$47*CG50+$CJ$47*CJ50+$CM$47*CM50+S58*S61+V58*V61+Y58*Y61+AB58*AB61+AE58*AE61+AH58*AH61+AK58*AK61+AN58*AN61+AQ58*AQ61+AT58*AT61+AW58*AW61+AZ58*AZ61+BC58*BC61+BF58*BF61+BI58*BI61+BL58*BL61+BO58*BO61+BR58*BR61+BU58*BU61+BX58*BX61+CA58*CA61+CD58*CD61+CG58*CG61+CJ58*CJ61+CM58*CM61</f>
        <v>560000</v>
      </c>
      <c r="M28" s="27">
        <f>P28*P$25+T28*T$25+W28*W$25+Z28*Z$25+AC28*AC$25+AF28*AF$25+AI28*AI$25+AL28*AL$25+AO28*AO$25+AR28*AR$25+AU28*AU$25+AX28*AX$25+BA28*BA$25+BD28*BD$25+BG28*BG$25+BJ28*BJ$25+BM28*BM$25+BP28*BP$25+BS28*BS$25+BV28*BV$25+BY28*BY$25+CB28*CB$25+CE28*CE$25+CH28*CH$25+CK28*CK$25+CN28*CN$25+$T$36*T39+$W$36*W39+$Z$36*Z39+$AC$36*AC39+$AF$36*AF39+$AI$36*AI39+$AL$36*AL39+$AO$36*AO39+$AR$36*AR39+$AU$36*AU39+$AX$36*AX39+$BA$36*BA39+$BD$36*BD39+$BG$36*BG39+$BJ$36*BJ39+$BM$36*BM39+$BP$36*BP39+$BS$36*BS39+$BV$36*BV39+$BY$36*BY39+$CB$36*CB39+$CE$36*CE39+$CH$36*CH39+$CK$36*CK39+$CN$36*CN39+$T$47*T50+$W$47*W50+$Z$47*Z50+$AC$47*AC50+$AF$47*AF50+$AI$47*AI50+$AL$47*AL50+$AO$47*AO50+$AR$47*AR50+$AU$47*AU50+$AX$47*AX50+$BA$47*BA50+$BD$47*BD50+$BG$47*BG50+$BJ$47*BJ50+$BM$47*BM50+$BP$47*BP50+$BS$47*BS50+$BV$47*BV50+$BY$47*BY50+$CB$47*CB50+$CE$47*CE50+$CH$47*CH50+$CK$47*CK50+$CN$47*CN50+T58*T61+W58*W61+Z58*Z61+AC58*AC61+AF58*AF61+AI58*AI61+AL58*AL61+AO58*AO61+AR58*AR61+AU58*AU61+AX58*AX61+BA58*BA61+BD58*BD61+BG58*BG61+BJ58*BJ61+BM58*BM61+BP58*BP61+BS58*BS61+BV58*BV61+BY58*BY61+CB58*CB61+CE58*CE61+CH58*CH61+CK58*CK61+CN58*CN61</f>
        <v>0</v>
      </c>
      <c r="N28" s="27">
        <f>Q28*Q$25+U28*U$25+X28*X$25+AA28*AA$25+AD28*AD$25+AG28*AG$25+AJ28*AJ$25+AM28*AM$25+AP28*AP$25+AS28*AS$25+AV28*AV$25+AY28*AY$25+BB28*BB$25+BE28*BE$25+BH28*BH$25+BK28*BK$25+BN28*BN$25+BQ28*BQ$25+BT28*BT$25+BW28*BW$25+BZ28*BZ$25+CC28*CC$25+CF28*CF$25+CI28*CI$25+CL28*CL$25+CO28*CO$25+U36*U39+X36*X39+AA36*AA39+AD36*AD39+AG36*AG39+AJ36*AJ39+AM36*AM39+AP36*AP39+AS36*AS39+AV36*AV39+AY36*AY39+BB36*BB39+BE36*BE39+BH36*BH39+BK36*BK39+BN36*BN39+BQ36*BQ39+BT36*BT39+BW36*BW39+BZ36*BZ39+CC36*CC39+CF36*CF39+CI36*CI39+CL36*CL39+CO36*CO39+U47*U50+X47*X50+AA47*AA50+AD47*AD50+AG47*AG50+AJ47*AJ50+AM47*AM50+AP47*AP50+AS47*AS50+AV47*AV50+AY47*AY50+BB47*BB50+BE47*BE50+BH47*BH50+BK47*BK50+BN47*BN50+BQ47*BQ50+BT47*BT50+BW47*BW50+BZ47*BZ50+CC47*CC50+CF47*CF50+CI47*CI50+CL47*CL50+CO47*CO50+U58*U61+X58*X61+AA58*AA61+AD58*AD61+AG58*AG61+AJ58*AJ61+AM58*AM61+AP58*AP61+AS58*AS61+AV58*AV61+AY58*AY61+BB58*BB61+BE58*BE61+BH58*BH61+BK58*BK61+BN58*BN61+BQ58*BQ61+BT58*BT61+BW58*BW61+BZ58*BZ61+CC58*CC61+CF58*CF61+CI58*CI61+CL58*CL61+CO58*CO61</f>
        <v>0</v>
      </c>
      <c r="O28" s="16">
        <v>10000</v>
      </c>
      <c r="P28" s="16"/>
      <c r="Q28" s="16"/>
      <c r="R28" s="69" t="s">
        <v>19</v>
      </c>
      <c r="S28" s="47">
        <v>300000</v>
      </c>
      <c r="T28" s="18"/>
      <c r="U28" s="18"/>
      <c r="V28" s="18">
        <v>1000000</v>
      </c>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c r="CM28" s="18"/>
      <c r="CN28" s="18"/>
      <c r="CO28" s="18"/>
    </row>
    <row r="29" spans="1:93" s="132" customFormat="1" ht="38.25" customHeight="1">
      <c r="A29" s="20"/>
      <c r="B29" s="152"/>
      <c r="C29" s="40"/>
      <c r="D29" s="152"/>
      <c r="E29" s="29"/>
      <c r="F29" s="152"/>
      <c r="G29" s="29"/>
      <c r="H29" s="9"/>
      <c r="I29" s="3"/>
      <c r="J29" s="3"/>
      <c r="K29" s="3"/>
      <c r="L29" s="85" t="str">
        <f>B42</f>
        <v>Vidējais</v>
      </c>
      <c r="M29" s="85" t="str">
        <f>D42</f>
        <v>Jānosaka statuss</v>
      </c>
      <c r="N29" s="85" t="str">
        <f>F42</f>
        <v>Jānosaka statuss</v>
      </c>
      <c r="O29" s="203" t="s">
        <v>203</v>
      </c>
      <c r="P29" s="204"/>
      <c r="Q29" s="205"/>
      <c r="R29" s="67" t="s">
        <v>21</v>
      </c>
      <c r="S29" s="208"/>
      <c r="T29" s="209"/>
      <c r="U29" s="210"/>
      <c r="V29" s="212"/>
      <c r="W29" s="212"/>
      <c r="X29" s="212"/>
      <c r="Y29" s="208"/>
      <c r="Z29" s="209"/>
      <c r="AA29" s="210"/>
      <c r="AB29" s="208"/>
      <c r="AC29" s="209"/>
      <c r="AD29" s="210"/>
      <c r="AE29" s="208"/>
      <c r="AF29" s="209"/>
      <c r="AG29" s="210"/>
      <c r="AH29" s="208"/>
      <c r="AI29" s="209"/>
      <c r="AJ29" s="210"/>
      <c r="AK29" s="208"/>
      <c r="AL29" s="209"/>
      <c r="AM29" s="210"/>
      <c r="AN29" s="208"/>
      <c r="AO29" s="209"/>
      <c r="AP29" s="210"/>
      <c r="AQ29" s="208"/>
      <c r="AR29" s="209"/>
      <c r="AS29" s="210"/>
      <c r="AT29" s="208"/>
      <c r="AU29" s="209"/>
      <c r="AV29" s="210"/>
      <c r="AW29" s="208"/>
      <c r="AX29" s="209"/>
      <c r="AY29" s="210"/>
      <c r="AZ29" s="208"/>
      <c r="BA29" s="209"/>
      <c r="BB29" s="210"/>
      <c r="BC29" s="208"/>
      <c r="BD29" s="209"/>
      <c r="BE29" s="210"/>
      <c r="BF29" s="208"/>
      <c r="BG29" s="209"/>
      <c r="BH29" s="210"/>
      <c r="BI29" s="208"/>
      <c r="BJ29" s="209"/>
      <c r="BK29" s="210"/>
      <c r="BL29" s="208"/>
      <c r="BM29" s="209"/>
      <c r="BN29" s="210"/>
      <c r="BO29" s="208"/>
      <c r="BP29" s="209"/>
      <c r="BQ29" s="210"/>
      <c r="BR29" s="208"/>
      <c r="BS29" s="209"/>
      <c r="BT29" s="210"/>
      <c r="BU29" s="208"/>
      <c r="BV29" s="209"/>
      <c r="BW29" s="210"/>
      <c r="BX29" s="208"/>
      <c r="BY29" s="209"/>
      <c r="BZ29" s="210"/>
      <c r="CA29" s="208"/>
      <c r="CB29" s="209"/>
      <c r="CC29" s="210"/>
      <c r="CD29" s="208"/>
      <c r="CE29" s="209"/>
      <c r="CF29" s="210"/>
      <c r="CG29" s="208"/>
      <c r="CH29" s="209"/>
      <c r="CI29" s="210"/>
      <c r="CJ29" s="208"/>
      <c r="CK29" s="209"/>
      <c r="CL29" s="210"/>
      <c r="CM29" s="208"/>
      <c r="CN29" s="209"/>
      <c r="CO29" s="210"/>
    </row>
    <row r="30" spans="1:93" s="20" customFormat="1" ht="21" customHeight="1">
      <c r="B30" s="153" t="str">
        <f>IF(L$26=0,"",IF($L$26&lt;$E$15,$D$7,$D$8))</f>
        <v>NEIZPILDĀS</v>
      </c>
      <c r="C30" s="39" t="str">
        <f>IF(AND(B30=$D$7,OR(B31=$D$7,B32=$D$7)),$G$7,$G$8)</f>
        <v>NĒ</v>
      </c>
      <c r="D30" s="152" t="str">
        <f>IF(M26=0,"",IF(M26&lt;$E$15,$D$7,$D$8))</f>
        <v/>
      </c>
      <c r="E30" s="41" t="str">
        <f>IF(AND(D30=$D$7,OR(D31=$D$7,D32=$D$7)),$G$7,$G$8)</f>
        <v>NĒ</v>
      </c>
      <c r="F30" s="152" t="str">
        <f>IF(N26=0,"",IF(N26&lt;$E$15,$D$7,$D$8))</f>
        <v/>
      </c>
      <c r="G30" s="41" t="str">
        <f>IF(AND(F30=$D$7,OR(F31=$D$7,F32=$D$7)),$G$7,$G$8)</f>
        <v>NĒ</v>
      </c>
      <c r="H30" s="25"/>
      <c r="I30" s="3"/>
      <c r="J30" s="54" t="s">
        <v>29</v>
      </c>
      <c r="K30" s="120"/>
      <c r="L30" s="120"/>
      <c r="M30" s="120"/>
      <c r="N30" s="120"/>
      <c r="O30" s="96"/>
      <c r="P30" s="120"/>
      <c r="Q30" s="87"/>
      <c r="R30" s="49"/>
      <c r="S30" s="3"/>
      <c r="T30" s="3"/>
      <c r="U30" s="3"/>
      <c r="V30" s="3"/>
      <c r="W30" s="3"/>
      <c r="X30" s="3"/>
      <c r="Y30" s="3"/>
      <c r="Z30" s="3"/>
      <c r="AA30" s="3"/>
      <c r="AB30" s="3"/>
      <c r="CO30" s="2"/>
    </row>
    <row r="31" spans="1:93" s="20" customFormat="1">
      <c r="B31" s="153" t="str">
        <f>IF($L$27=0,"",IF($L$27&lt;=$E$16,$D$7,$D$8))</f>
        <v>IZPILDĀS</v>
      </c>
      <c r="C31" s="3"/>
      <c r="D31" s="153" t="str">
        <f>IF(M27=0,"",IF(M27&lt;=$E$16,$D$7,$D$8))</f>
        <v/>
      </c>
      <c r="E31" s="29"/>
      <c r="F31" s="153" t="str">
        <f>IF(N27=0,"",IF(N27&lt;=$E$16,$D$7,$D$8))</f>
        <v/>
      </c>
      <c r="G31" s="29"/>
      <c r="H31" s="25"/>
      <c r="I31" s="3"/>
      <c r="J31" s="194"/>
      <c r="K31" s="195"/>
      <c r="L31" s="195"/>
      <c r="M31" s="195"/>
      <c r="N31" s="195"/>
      <c r="O31" s="195"/>
      <c r="P31" s="195"/>
      <c r="Q31" s="196"/>
      <c r="R31" s="67"/>
      <c r="S31" s="176" t="s">
        <v>104</v>
      </c>
      <c r="T31" s="177"/>
      <c r="U31" s="178"/>
      <c r="V31" s="176" t="s">
        <v>105</v>
      </c>
      <c r="W31" s="177"/>
      <c r="X31" s="178"/>
      <c r="Y31" s="176" t="s">
        <v>106</v>
      </c>
      <c r="Z31" s="177"/>
      <c r="AA31" s="178"/>
      <c r="AB31" s="176" t="s">
        <v>107</v>
      </c>
      <c r="AC31" s="177"/>
      <c r="AD31" s="178"/>
      <c r="AE31" s="176" t="s">
        <v>112</v>
      </c>
      <c r="AF31" s="177"/>
      <c r="AG31" s="178"/>
      <c r="AH31" s="176" t="s">
        <v>113</v>
      </c>
      <c r="AI31" s="177"/>
      <c r="AJ31" s="178"/>
      <c r="AK31" s="176" t="s">
        <v>114</v>
      </c>
      <c r="AL31" s="177"/>
      <c r="AM31" s="178"/>
      <c r="AN31" s="176" t="s">
        <v>118</v>
      </c>
      <c r="AO31" s="177"/>
      <c r="AP31" s="178"/>
      <c r="AQ31" s="176" t="s">
        <v>119</v>
      </c>
      <c r="AR31" s="177"/>
      <c r="AS31" s="178"/>
      <c r="AT31" s="176" t="s">
        <v>120</v>
      </c>
      <c r="AU31" s="177"/>
      <c r="AV31" s="178"/>
      <c r="AW31" s="176" t="s">
        <v>124</v>
      </c>
      <c r="AX31" s="177"/>
      <c r="AY31" s="178"/>
      <c r="AZ31" s="176" t="s">
        <v>125</v>
      </c>
      <c r="BA31" s="177"/>
      <c r="BB31" s="178"/>
      <c r="BC31" s="176" t="s">
        <v>126</v>
      </c>
      <c r="BD31" s="177"/>
      <c r="BE31" s="178"/>
      <c r="BF31" s="176" t="s">
        <v>130</v>
      </c>
      <c r="BG31" s="177"/>
      <c r="BH31" s="178"/>
      <c r="BI31" s="176" t="s">
        <v>131</v>
      </c>
      <c r="BJ31" s="177"/>
      <c r="BK31" s="178"/>
      <c r="BL31" s="176" t="s">
        <v>132</v>
      </c>
      <c r="BM31" s="177"/>
      <c r="BN31" s="178"/>
      <c r="BO31" s="176" t="s">
        <v>136</v>
      </c>
      <c r="BP31" s="177"/>
      <c r="BQ31" s="178"/>
      <c r="BR31" s="176" t="s">
        <v>137</v>
      </c>
      <c r="BS31" s="177"/>
      <c r="BT31" s="178"/>
      <c r="BU31" s="176" t="s">
        <v>138</v>
      </c>
      <c r="BV31" s="177"/>
      <c r="BW31" s="178"/>
      <c r="BX31" s="176" t="s">
        <v>142</v>
      </c>
      <c r="BY31" s="177"/>
      <c r="BZ31" s="178"/>
      <c r="CA31" s="176" t="s">
        <v>144</v>
      </c>
      <c r="CB31" s="177"/>
      <c r="CC31" s="178"/>
      <c r="CD31" s="176" t="s">
        <v>145</v>
      </c>
      <c r="CE31" s="177"/>
      <c r="CF31" s="178"/>
      <c r="CG31" s="176" t="s">
        <v>146</v>
      </c>
      <c r="CH31" s="177"/>
      <c r="CI31" s="178"/>
      <c r="CJ31" s="176" t="s">
        <v>31</v>
      </c>
      <c r="CK31" s="177"/>
      <c r="CL31" s="178"/>
      <c r="CM31" s="176" t="s">
        <v>32</v>
      </c>
      <c r="CN31" s="177"/>
      <c r="CO31" s="178"/>
    </row>
    <row r="32" spans="1:93" s="20" customFormat="1">
      <c r="B32" s="153" t="str">
        <f>IF($L$28=0,"",IF($L$28&lt;=$E$17,$D$7,$D$8))</f>
        <v>IZPILDĀS</v>
      </c>
      <c r="C32" s="3"/>
      <c r="D32" s="153" t="str">
        <f>IF(M28=0,"",IF(M28&lt;=$E$17,$D$7,$D$8))</f>
        <v/>
      </c>
      <c r="E32" s="29"/>
      <c r="F32" s="153" t="str">
        <f>IF(N28=0,"",IF(N28&lt;=$E$17,$D$7,$D$8))</f>
        <v/>
      </c>
      <c r="G32" s="29"/>
      <c r="H32" s="25"/>
      <c r="I32" s="3"/>
      <c r="J32" s="197"/>
      <c r="K32" s="198"/>
      <c r="L32" s="198"/>
      <c r="M32" s="198"/>
      <c r="N32" s="198"/>
      <c r="O32" s="198"/>
      <c r="P32" s="198"/>
      <c r="Q32" s="199"/>
      <c r="R32" s="116" t="s">
        <v>50</v>
      </c>
      <c r="S32" s="188"/>
      <c r="T32" s="183"/>
      <c r="U32" s="184"/>
      <c r="V32" s="183"/>
      <c r="W32" s="183"/>
      <c r="X32" s="184"/>
      <c r="Y32" s="183"/>
      <c r="Z32" s="183"/>
      <c r="AA32" s="184"/>
      <c r="AB32" s="183"/>
      <c r="AC32" s="183"/>
      <c r="AD32" s="184"/>
      <c r="AE32" s="183"/>
      <c r="AF32" s="183"/>
      <c r="AG32" s="184"/>
      <c r="AH32" s="188"/>
      <c r="AI32" s="183"/>
      <c r="AJ32" s="183"/>
      <c r="AK32" s="188"/>
      <c r="AL32" s="183"/>
      <c r="AM32" s="184"/>
      <c r="AN32" s="183"/>
      <c r="AO32" s="183"/>
      <c r="AP32" s="184"/>
      <c r="AQ32" s="188"/>
      <c r="AR32" s="183"/>
      <c r="AS32" s="184"/>
      <c r="AT32" s="188"/>
      <c r="AU32" s="183"/>
      <c r="AV32" s="184"/>
      <c r="AW32" s="188"/>
      <c r="AX32" s="183"/>
      <c r="AY32" s="184"/>
      <c r="AZ32" s="188"/>
      <c r="BA32" s="183"/>
      <c r="BB32" s="184"/>
      <c r="BC32" s="188"/>
      <c r="BD32" s="183"/>
      <c r="BE32" s="184"/>
      <c r="BF32" s="188"/>
      <c r="BG32" s="183"/>
      <c r="BH32" s="184"/>
      <c r="BI32" s="188"/>
      <c r="BJ32" s="183"/>
      <c r="BK32" s="184"/>
      <c r="BL32" s="188"/>
      <c r="BM32" s="183"/>
      <c r="BN32" s="183"/>
      <c r="BO32" s="188"/>
      <c r="BP32" s="183"/>
      <c r="BQ32" s="184"/>
      <c r="BR32" s="188"/>
      <c r="BS32" s="183"/>
      <c r="BT32" s="184"/>
      <c r="BU32" s="188"/>
      <c r="BV32" s="183"/>
      <c r="BW32" s="184"/>
      <c r="BX32" s="188"/>
      <c r="BY32" s="183"/>
      <c r="BZ32" s="183"/>
      <c r="CA32" s="188"/>
      <c r="CB32" s="183"/>
      <c r="CC32" s="184"/>
      <c r="CD32" s="188"/>
      <c r="CE32" s="183"/>
      <c r="CF32" s="184"/>
      <c r="CG32" s="188"/>
      <c r="CH32" s="183"/>
      <c r="CI32" s="184"/>
      <c r="CJ32" s="188"/>
      <c r="CK32" s="183"/>
      <c r="CL32" s="183"/>
      <c r="CM32" s="188"/>
      <c r="CN32" s="183"/>
      <c r="CO32" s="183"/>
    </row>
    <row r="33" spans="1:93" s="131" customFormat="1" ht="25.5" customHeight="1">
      <c r="A33" s="20"/>
      <c r="B33" s="154"/>
      <c r="C33" s="3"/>
      <c r="D33" s="154"/>
      <c r="E33" s="29"/>
      <c r="F33" s="154"/>
      <c r="G33" s="29"/>
      <c r="H33" s="25"/>
      <c r="I33" s="3"/>
      <c r="J33" s="197"/>
      <c r="K33" s="198"/>
      <c r="L33" s="198"/>
      <c r="M33" s="198"/>
      <c r="N33" s="198"/>
      <c r="O33" s="198"/>
      <c r="P33" s="198"/>
      <c r="Q33" s="199"/>
      <c r="R33" s="117" t="s">
        <v>0</v>
      </c>
      <c r="S33" s="185"/>
      <c r="T33" s="186"/>
      <c r="U33" s="187"/>
      <c r="V33" s="214"/>
      <c r="W33" s="214"/>
      <c r="X33" s="214"/>
      <c r="Y33" s="185"/>
      <c r="Z33" s="186"/>
      <c r="AA33" s="187"/>
      <c r="AB33" s="186"/>
      <c r="AC33" s="186"/>
      <c r="AD33" s="187"/>
      <c r="AE33" s="185"/>
      <c r="AF33" s="186"/>
      <c r="AG33" s="187"/>
      <c r="AH33" s="185"/>
      <c r="AI33" s="186"/>
      <c r="AJ33" s="187"/>
      <c r="AK33" s="185"/>
      <c r="AL33" s="186"/>
      <c r="AM33" s="187"/>
      <c r="AN33" s="186"/>
      <c r="AO33" s="186"/>
      <c r="AP33" s="187"/>
      <c r="AQ33" s="185"/>
      <c r="AR33" s="186"/>
      <c r="AS33" s="187"/>
      <c r="AT33" s="185"/>
      <c r="AU33" s="186"/>
      <c r="AV33" s="187"/>
      <c r="AW33" s="185"/>
      <c r="AX33" s="186"/>
      <c r="AY33" s="187"/>
      <c r="AZ33" s="185"/>
      <c r="BA33" s="186"/>
      <c r="BB33" s="187"/>
      <c r="BC33" s="185"/>
      <c r="BD33" s="186"/>
      <c r="BE33" s="187"/>
      <c r="BF33" s="185"/>
      <c r="BG33" s="186"/>
      <c r="BH33" s="187"/>
      <c r="BI33" s="185"/>
      <c r="BJ33" s="186"/>
      <c r="BK33" s="187"/>
      <c r="BL33" s="185"/>
      <c r="BM33" s="186"/>
      <c r="BN33" s="187"/>
      <c r="BO33" s="185"/>
      <c r="BP33" s="186"/>
      <c r="BQ33" s="187"/>
      <c r="BR33" s="185"/>
      <c r="BS33" s="186"/>
      <c r="BT33" s="187"/>
      <c r="BU33" s="185"/>
      <c r="BV33" s="186"/>
      <c r="BW33" s="187"/>
      <c r="BX33" s="185"/>
      <c r="BY33" s="186"/>
      <c r="BZ33" s="187"/>
      <c r="CA33" s="185"/>
      <c r="CB33" s="186"/>
      <c r="CC33" s="187"/>
      <c r="CD33" s="185"/>
      <c r="CE33" s="186"/>
      <c r="CF33" s="187"/>
      <c r="CG33" s="185"/>
      <c r="CH33" s="186"/>
      <c r="CI33" s="187"/>
      <c r="CJ33" s="185"/>
      <c r="CK33" s="186"/>
      <c r="CL33" s="187"/>
      <c r="CM33" s="185"/>
      <c r="CN33" s="186"/>
      <c r="CO33" s="187"/>
    </row>
    <row r="34" spans="1:93" s="20" customFormat="1">
      <c r="B34" s="153" t="str">
        <f>IF($L$26=0,"",IF($L$26&lt;$E$18,$D$7,$D$8))</f>
        <v>IZPILDĀS</v>
      </c>
      <c r="C34" s="39" t="str">
        <f>IF(AND(B34=$D$7,OR(B35=$D$7,B36=$D$7)),$G$7,$G$8)</f>
        <v>JĀ</v>
      </c>
      <c r="D34" s="153" t="str">
        <f>IF(M26=0,"",IF(M26&lt;$E$18,$D$7,$D$8))</f>
        <v/>
      </c>
      <c r="E34" s="39" t="str">
        <f>IF(AND(D34=$D$7,OR(D35=$D$7,D36=$D$7)),$G$7,$G$8)</f>
        <v>NĒ</v>
      </c>
      <c r="F34" s="153" t="str">
        <f>IF(N26=0,"",IF(N26&lt;$E$18,$D$7,$D$8))</f>
        <v/>
      </c>
      <c r="G34" s="39" t="str">
        <f>IF(AND(F34=$D$7,OR(F35=$D$7,F36=$D$7)),$G$7,$G$8)</f>
        <v>NĒ</v>
      </c>
      <c r="H34" s="25"/>
      <c r="I34" s="3"/>
      <c r="J34" s="197"/>
      <c r="K34" s="198"/>
      <c r="L34" s="198"/>
      <c r="M34" s="198"/>
      <c r="N34" s="198"/>
      <c r="O34" s="198"/>
      <c r="P34" s="198"/>
      <c r="Q34" s="199"/>
      <c r="R34" s="116" t="s">
        <v>48</v>
      </c>
      <c r="S34" s="188"/>
      <c r="T34" s="183"/>
      <c r="U34" s="184"/>
      <c r="V34" s="188"/>
      <c r="W34" s="183"/>
      <c r="X34" s="184"/>
      <c r="Y34" s="188"/>
      <c r="Z34" s="183"/>
      <c r="AA34" s="184"/>
      <c r="AB34" s="188"/>
      <c r="AC34" s="183"/>
      <c r="AD34" s="184"/>
      <c r="AE34" s="188"/>
      <c r="AF34" s="183"/>
      <c r="AG34" s="184"/>
      <c r="AH34" s="188"/>
      <c r="AI34" s="183"/>
      <c r="AJ34" s="184"/>
      <c r="AK34" s="188"/>
      <c r="AL34" s="183"/>
      <c r="AM34" s="184"/>
      <c r="AN34" s="188"/>
      <c r="AO34" s="183"/>
      <c r="AP34" s="184"/>
      <c r="AQ34" s="188"/>
      <c r="AR34" s="183"/>
      <c r="AS34" s="184"/>
      <c r="AT34" s="188"/>
      <c r="AU34" s="183"/>
      <c r="AV34" s="184"/>
      <c r="AW34" s="188"/>
      <c r="AX34" s="183"/>
      <c r="AY34" s="184"/>
      <c r="AZ34" s="188"/>
      <c r="BA34" s="183"/>
      <c r="BB34" s="184"/>
      <c r="BC34" s="188"/>
      <c r="BD34" s="183"/>
      <c r="BE34" s="184"/>
      <c r="BF34" s="188"/>
      <c r="BG34" s="183"/>
      <c r="BH34" s="184"/>
      <c r="BI34" s="188"/>
      <c r="BJ34" s="183"/>
      <c r="BK34" s="184"/>
      <c r="BL34" s="188"/>
      <c r="BM34" s="183"/>
      <c r="BN34" s="184"/>
      <c r="BO34" s="188"/>
      <c r="BP34" s="183"/>
      <c r="BQ34" s="184"/>
      <c r="BR34" s="188"/>
      <c r="BS34" s="183"/>
      <c r="BT34" s="184"/>
      <c r="BU34" s="188"/>
      <c r="BV34" s="183"/>
      <c r="BW34" s="184"/>
      <c r="BX34" s="188"/>
      <c r="BY34" s="183"/>
      <c r="BZ34" s="184"/>
      <c r="CA34" s="188"/>
      <c r="CB34" s="183"/>
      <c r="CC34" s="184"/>
      <c r="CD34" s="188"/>
      <c r="CE34" s="183"/>
      <c r="CF34" s="184"/>
      <c r="CG34" s="188"/>
      <c r="CH34" s="183"/>
      <c r="CI34" s="184"/>
      <c r="CJ34" s="188"/>
      <c r="CK34" s="183"/>
      <c r="CL34" s="184"/>
      <c r="CM34" s="188"/>
      <c r="CN34" s="183"/>
      <c r="CO34" s="184"/>
    </row>
    <row r="35" spans="1:93" s="20" customFormat="1">
      <c r="B35" s="153" t="str">
        <f>IF($L$27=0,"",IF($L$27&lt;=$E$19,$D$7,$D$8))</f>
        <v>IZPILDĀS</v>
      </c>
      <c r="C35" s="3"/>
      <c r="D35" s="153" t="str">
        <f>IF(M27=0,"",IF(M27&lt;=$E$19,$D$7,$D$8))</f>
        <v/>
      </c>
      <c r="E35" s="29"/>
      <c r="F35" s="153" t="str">
        <f>IF(N27=0,"",IF(N27&lt;=$E$19,$D$7,$D$8))</f>
        <v/>
      </c>
      <c r="G35" s="29"/>
      <c r="H35" s="25"/>
      <c r="I35" s="3"/>
      <c r="J35" s="197"/>
      <c r="K35" s="198"/>
      <c r="L35" s="198"/>
      <c r="M35" s="198"/>
      <c r="N35" s="198"/>
      <c r="O35" s="198"/>
      <c r="P35" s="198"/>
      <c r="Q35" s="199"/>
      <c r="R35" s="116" t="s">
        <v>14</v>
      </c>
      <c r="S35" s="122">
        <f>$L$24</f>
        <v>2025</v>
      </c>
      <c r="T35" s="123">
        <f>$M$24</f>
        <v>2024</v>
      </c>
      <c r="U35" s="123">
        <f>N24</f>
        <v>2023</v>
      </c>
      <c r="V35" s="123">
        <f>$L$24</f>
        <v>2025</v>
      </c>
      <c r="W35" s="123">
        <f>M24</f>
        <v>2024</v>
      </c>
      <c r="X35" s="123">
        <f>N24</f>
        <v>2023</v>
      </c>
      <c r="Y35" s="123">
        <f>L24</f>
        <v>2025</v>
      </c>
      <c r="Z35" s="123">
        <f>M24</f>
        <v>2024</v>
      </c>
      <c r="AA35" s="123">
        <f>N24</f>
        <v>2023</v>
      </c>
      <c r="AB35" s="123">
        <f>L24</f>
        <v>2025</v>
      </c>
      <c r="AC35" s="123">
        <f>M24</f>
        <v>2024</v>
      </c>
      <c r="AD35" s="123">
        <f>N24</f>
        <v>2023</v>
      </c>
      <c r="AE35" s="123">
        <f>$L$24</f>
        <v>2025</v>
      </c>
      <c r="AF35" s="123">
        <f>$M$24</f>
        <v>2024</v>
      </c>
      <c r="AG35" s="123">
        <f>N24</f>
        <v>2023</v>
      </c>
      <c r="AH35" s="123">
        <f>$L$24</f>
        <v>2025</v>
      </c>
      <c r="AI35" s="123">
        <f>$M$24</f>
        <v>2024</v>
      </c>
      <c r="AJ35" s="123">
        <f>N24</f>
        <v>2023</v>
      </c>
      <c r="AK35" s="123">
        <f>$L$24</f>
        <v>2025</v>
      </c>
      <c r="AL35" s="123">
        <f>$M$24</f>
        <v>2024</v>
      </c>
      <c r="AM35" s="123">
        <f>N24</f>
        <v>2023</v>
      </c>
      <c r="AN35" s="123">
        <f>$L$24</f>
        <v>2025</v>
      </c>
      <c r="AO35" s="123">
        <f>$M$24</f>
        <v>2024</v>
      </c>
      <c r="AP35" s="123">
        <f>N24</f>
        <v>2023</v>
      </c>
      <c r="AQ35" s="123">
        <f>$L$24</f>
        <v>2025</v>
      </c>
      <c r="AR35" s="123">
        <f>$M$24</f>
        <v>2024</v>
      </c>
      <c r="AS35" s="123">
        <f>N24</f>
        <v>2023</v>
      </c>
      <c r="AT35" s="123">
        <f>$L$24</f>
        <v>2025</v>
      </c>
      <c r="AU35" s="123">
        <f>$M$24</f>
        <v>2024</v>
      </c>
      <c r="AV35" s="123">
        <f>N24</f>
        <v>2023</v>
      </c>
      <c r="AW35" s="123">
        <f>$L$24</f>
        <v>2025</v>
      </c>
      <c r="AX35" s="123">
        <f>$M$24</f>
        <v>2024</v>
      </c>
      <c r="AY35" s="123">
        <f>N24</f>
        <v>2023</v>
      </c>
      <c r="AZ35" s="123">
        <f>$L$24</f>
        <v>2025</v>
      </c>
      <c r="BA35" s="123">
        <f>$M$24</f>
        <v>2024</v>
      </c>
      <c r="BB35" s="123">
        <f>N24</f>
        <v>2023</v>
      </c>
      <c r="BC35" s="123">
        <f>$L$24</f>
        <v>2025</v>
      </c>
      <c r="BD35" s="123">
        <f>$M$24</f>
        <v>2024</v>
      </c>
      <c r="BE35" s="123">
        <f>N24</f>
        <v>2023</v>
      </c>
      <c r="BF35" s="123">
        <f>$L$24</f>
        <v>2025</v>
      </c>
      <c r="BG35" s="123">
        <f>$M$24</f>
        <v>2024</v>
      </c>
      <c r="BH35" s="123">
        <f>N24</f>
        <v>2023</v>
      </c>
      <c r="BI35" s="123">
        <f>$L$24</f>
        <v>2025</v>
      </c>
      <c r="BJ35" s="123">
        <f>$M$24</f>
        <v>2024</v>
      </c>
      <c r="BK35" s="123">
        <f>Q24</f>
        <v>2023</v>
      </c>
      <c r="BL35" s="123">
        <f>$L$24</f>
        <v>2025</v>
      </c>
      <c r="BM35" s="123">
        <f>$M$24</f>
        <v>2024</v>
      </c>
      <c r="BN35" s="123">
        <f>N24</f>
        <v>2023</v>
      </c>
      <c r="BO35" s="123">
        <f>$L$24</f>
        <v>2025</v>
      </c>
      <c r="BP35" s="123">
        <f>$M$24</f>
        <v>2024</v>
      </c>
      <c r="BQ35" s="123">
        <f>N24</f>
        <v>2023</v>
      </c>
      <c r="BR35" s="123">
        <f t="shared" ref="BR35" si="16">$L$24</f>
        <v>2025</v>
      </c>
      <c r="BS35" s="123">
        <f t="shared" ref="BS35" si="17">$M$24</f>
        <v>2024</v>
      </c>
      <c r="BT35" s="123">
        <f>N24</f>
        <v>2023</v>
      </c>
      <c r="BU35" s="123">
        <f t="shared" ref="BU35" si="18">$L$24</f>
        <v>2025</v>
      </c>
      <c r="BV35" s="123">
        <f t="shared" ref="BV35" si="19">$M$24</f>
        <v>2024</v>
      </c>
      <c r="BW35" s="123">
        <f>N24</f>
        <v>2023</v>
      </c>
      <c r="BX35" s="123">
        <f t="shared" ref="BX35" si="20">$L$24</f>
        <v>2025</v>
      </c>
      <c r="BY35" s="123">
        <f t="shared" ref="BY35" si="21">$M$24</f>
        <v>2024</v>
      </c>
      <c r="BZ35" s="123">
        <f>N24</f>
        <v>2023</v>
      </c>
      <c r="CA35" s="123">
        <f t="shared" ref="CA35" si="22">$L$24</f>
        <v>2025</v>
      </c>
      <c r="CB35" s="123">
        <f t="shared" ref="CB35" si="23">$M$24</f>
        <v>2024</v>
      </c>
      <c r="CC35" s="123">
        <f>N24</f>
        <v>2023</v>
      </c>
      <c r="CD35" s="123">
        <f t="shared" ref="CD35" si="24">$L$24</f>
        <v>2025</v>
      </c>
      <c r="CE35" s="123">
        <f t="shared" ref="CE35" si="25">$M$24</f>
        <v>2024</v>
      </c>
      <c r="CF35" s="123">
        <f>N24</f>
        <v>2023</v>
      </c>
      <c r="CG35" s="123">
        <f t="shared" ref="CG35" si="26">$L$24</f>
        <v>2025</v>
      </c>
      <c r="CH35" s="123">
        <f t="shared" ref="CH35" si="27">$M$24</f>
        <v>2024</v>
      </c>
      <c r="CI35" s="123">
        <f>N24</f>
        <v>2023</v>
      </c>
      <c r="CJ35" s="123">
        <f t="shared" ref="CJ35" si="28">$L$24</f>
        <v>2025</v>
      </c>
      <c r="CK35" s="123">
        <f t="shared" ref="CK35" si="29">$M$24</f>
        <v>2024</v>
      </c>
      <c r="CL35" s="123">
        <f>N24</f>
        <v>2023</v>
      </c>
      <c r="CM35" s="123">
        <f t="shared" ref="CM35" si="30">$L$24</f>
        <v>2025</v>
      </c>
      <c r="CN35" s="123">
        <f t="shared" ref="CN35" si="31">$M$24</f>
        <v>2024</v>
      </c>
      <c r="CO35" s="123">
        <f>N24</f>
        <v>2023</v>
      </c>
    </row>
    <row r="36" spans="1:93" s="20" customFormat="1">
      <c r="B36" s="153" t="str">
        <f>IF($L$28=0,"",IF($L$28&lt;=E20,$D$7,$D$8))</f>
        <v>IZPILDĀS</v>
      </c>
      <c r="C36" s="3"/>
      <c r="D36" s="153" t="str">
        <f>IF(M28=0,"",IF(M28&lt;=E20,$D$7,$D$8))</f>
        <v/>
      </c>
      <c r="E36" s="29"/>
      <c r="F36" s="153" t="str">
        <f>IF(N28=0,"",IF(N28&lt;=E20,$D$7,$D$8))</f>
        <v/>
      </c>
      <c r="G36" s="29"/>
      <c r="H36" s="25"/>
      <c r="I36" s="3"/>
      <c r="J36" s="197"/>
      <c r="K36" s="198"/>
      <c r="L36" s="198"/>
      <c r="M36" s="198"/>
      <c r="N36" s="198"/>
      <c r="O36" s="198"/>
      <c r="P36" s="198"/>
      <c r="Q36" s="199"/>
      <c r="R36" s="116" t="s">
        <v>51</v>
      </c>
      <c r="S36" s="45">
        <f>IF(S32="Saistītais",100%,IF(S32="Partneris",49.99%,0))</f>
        <v>0</v>
      </c>
      <c r="T36" s="45">
        <f>IF(S32="Saistītais",100%,IF(S32="Partneris",49.99%,0))</f>
        <v>0</v>
      </c>
      <c r="U36" s="45">
        <f>IF(S32="Saistītais",100%,IF(S32="Partneris",49.99%,0))</f>
        <v>0</v>
      </c>
      <c r="V36" s="45">
        <f>IF(V32="Saistītais",100%,IF(V32="Partneris",49.99%,0))</f>
        <v>0</v>
      </c>
      <c r="W36" s="45">
        <f>IF(V32="Saistītais",100%,IF(V32="Partneris",49.99%,0))</f>
        <v>0</v>
      </c>
      <c r="X36" s="45">
        <f>IF(V32="Saistītais",100%,IF(V32="Partneris",49.99%,0))</f>
        <v>0</v>
      </c>
      <c r="Y36" s="45">
        <f>IF(Y32="Saistītais",100%,IF(Y32="Partneris",49.99%,0))</f>
        <v>0</v>
      </c>
      <c r="Z36" s="45">
        <f>IF(Y32="Saistītais",100%,IF(Y32="Partneris",49.99%,0))</f>
        <v>0</v>
      </c>
      <c r="AA36" s="45">
        <f>IF(Y32="Saistītais",100%,IF(Y32="Partneris",49.99%,0))</f>
        <v>0</v>
      </c>
      <c r="AB36" s="45">
        <f>IF(AB32="Saistītais",100%,IF(AB32="Partneris",49.99%,0))</f>
        <v>0</v>
      </c>
      <c r="AC36" s="45">
        <f>IF(AB32="Saistītais",100%,IF(AB32="Partneris",49.99%,0))</f>
        <v>0</v>
      </c>
      <c r="AD36" s="45">
        <f>IF(AB32="Saistītais",100%,IF(AB32="Partneris",49.99%,0))</f>
        <v>0</v>
      </c>
      <c r="AE36" s="45">
        <f>IF(AE32="Saistītais",100%,IF(AE32="Partneris",49.99%,0))</f>
        <v>0</v>
      </c>
      <c r="AF36" s="45">
        <f>IF(AE32="Saistītais",100%,IF(AE32="Partneris",49.99%,0))</f>
        <v>0</v>
      </c>
      <c r="AG36" s="45">
        <f>IF(AE32="Saistītais",100%,IF(AE32="Partneris",49.99%,0))</f>
        <v>0</v>
      </c>
      <c r="AH36" s="45">
        <f>IF(AH32="Saistītais",100%,IF(AH32="Partneris",49.99%,0))</f>
        <v>0</v>
      </c>
      <c r="AI36" s="45">
        <f>IF(AH32="Saistītais",100%,IF(AH32="Partneris",49.99%,0))</f>
        <v>0</v>
      </c>
      <c r="AJ36" s="45">
        <f>IF(AH32="Saistītais",100%,IF(AH32="Partneris",49.99%,0))</f>
        <v>0</v>
      </c>
      <c r="AK36" s="45">
        <f>IF(AK32="Saistītais",100%,IF(AK32="Partneris",49.99%,0))</f>
        <v>0</v>
      </c>
      <c r="AL36" s="45">
        <f>IF(AK32="Saistītais",100%,IF(AK32="Partneris",49.99%,0))</f>
        <v>0</v>
      </c>
      <c r="AM36" s="45">
        <f>IF(AK32="Saistītais",100%,IF(AK32="Partneris",49.99%,0))</f>
        <v>0</v>
      </c>
      <c r="AN36" s="45">
        <f>IF(AN32="Saistītais",100%,IF(AN32="Partneris",49.99%,0))</f>
        <v>0</v>
      </c>
      <c r="AO36" s="45">
        <f>IF(AN32="Saistītais",100%,IF(AN32="Partneris",49.99%,0))</f>
        <v>0</v>
      </c>
      <c r="AP36" s="45">
        <f>IF(AN32="Saistītais",100%,IF(AN32="Partneris",49.99%,0))</f>
        <v>0</v>
      </c>
      <c r="AQ36" s="45">
        <f>IF(AQ32="Saistītais",100%,IF(AQ32="Partneris",49.99%,0))</f>
        <v>0</v>
      </c>
      <c r="AR36" s="45">
        <f>IF(AQ32="Saistītais",100%,IF(AQ32="Partneris",49.99%,0))</f>
        <v>0</v>
      </c>
      <c r="AS36" s="45">
        <f>IF(AQ32="Saistītais",100%,IF(AQ32="Partneris",49.99%,0))</f>
        <v>0</v>
      </c>
      <c r="AT36" s="45">
        <f>IF(AT32="Saistītais",100%,IF(AT32="Partneris",49.99%,0))</f>
        <v>0</v>
      </c>
      <c r="AU36" s="45">
        <f>IF(AT32="Saistītais",100%,IF(AT32="Partneris",49.99%,0))</f>
        <v>0</v>
      </c>
      <c r="AV36" s="45">
        <f>IF(AT32="Saistītais",100%,IF(AT32="Partneris",49.99%,0))</f>
        <v>0</v>
      </c>
      <c r="AW36" s="45">
        <f>IF(AW32="Saistītais",100%,IF(AW32="Partneris",49.99%,0))</f>
        <v>0</v>
      </c>
      <c r="AX36" s="45">
        <f>IF(AW32="Saistītais",100%,IF(AW32="Partneris",49.99%,0))</f>
        <v>0</v>
      </c>
      <c r="AY36" s="45">
        <f>IF(AW32="Saistītais",100%,IF(AW32="Partneris",49.99%,0))</f>
        <v>0</v>
      </c>
      <c r="AZ36" s="45">
        <f>IF(AZ32="Saistītais",100%,IF(AZ32="Partneris",49.99%,0))</f>
        <v>0</v>
      </c>
      <c r="BA36" s="45">
        <f>IF(AZ32="Saistītais",100%,IF(AZ32="Partneris",49.99%,0))</f>
        <v>0</v>
      </c>
      <c r="BB36" s="45">
        <f>IF(AZ32="Saistītais",100%,IF(AZ32="Partneris",49.99%,0))</f>
        <v>0</v>
      </c>
      <c r="BC36" s="45">
        <f>IF(BC32="Saistītais",100%,IF(BC32="Partneris",49.99%,0))</f>
        <v>0</v>
      </c>
      <c r="BD36" s="45">
        <f>IF(BC32="Saistītais",100%,IF(BC32="Partneris",49.99%,0))</f>
        <v>0</v>
      </c>
      <c r="BE36" s="45">
        <f>IF(BC32="Saistītais",100%,IF(BC32="Partneris",49.99%,0))</f>
        <v>0</v>
      </c>
      <c r="BF36" s="45">
        <f>IF(BF32="Saistītais",100%,IF(BF32="Partneris",49.99%,0))</f>
        <v>0</v>
      </c>
      <c r="BG36" s="45">
        <f>IF(BF32="Saistītais",100%,IF(BF32="Partneris",49.99%,0))</f>
        <v>0</v>
      </c>
      <c r="BH36" s="45">
        <f>IF(BF32="Saistītais",100%,IF(BF32="Partneris",49.99%,0))</f>
        <v>0</v>
      </c>
      <c r="BI36" s="45">
        <f>IF(BI32="Saistītais",100%,IF(BI32="Partneris",49.99%,0))</f>
        <v>0</v>
      </c>
      <c r="BJ36" s="45">
        <f>IF(BI32="Saistītais",100%,IF(BI32="Partneris",49.99%,0))</f>
        <v>0</v>
      </c>
      <c r="BK36" s="45">
        <f>IF(BI32="Saistītais",100%,IF(BI32="Partneris",49.99%,0))</f>
        <v>0</v>
      </c>
      <c r="BL36" s="45">
        <f>IF(BL32="Saistītais",100%,IF(BL32="Partneris",49.99%,0))</f>
        <v>0</v>
      </c>
      <c r="BM36" s="45">
        <f>IF(BL32="Saistītais",100%,IF(BL32="Partneris",49.99%,0))</f>
        <v>0</v>
      </c>
      <c r="BN36" s="45">
        <f>IF(BL32="Saistītais",100%,IF(BL32="Partneris",49.99%,0))</f>
        <v>0</v>
      </c>
      <c r="BO36" s="45">
        <f>IF(BO32="Saistītais",100%,IF(BO32="Partneris",49.99%,0))</f>
        <v>0</v>
      </c>
      <c r="BP36" s="45">
        <f>IF(BO32="Saistītais",100%,IF(BO32="Partneris",49.99%,0))</f>
        <v>0</v>
      </c>
      <c r="BQ36" s="45">
        <f>IF(BO32="Saistītais",100%,IF(BO32="Partneris",49.99%,0))</f>
        <v>0</v>
      </c>
      <c r="BR36" s="45">
        <f>IF(BR32="Saistītais",100%,IF(BR32="Partneris",49.99%,0))</f>
        <v>0</v>
      </c>
      <c r="BS36" s="45">
        <f>IF(BR32="Saistītais",100%,IF(BR32="Partneris",49.99%,0))</f>
        <v>0</v>
      </c>
      <c r="BT36" s="45">
        <f>IF(BR32="Saistītais",100%,IF(BR32="Partneris",49.99%,0))</f>
        <v>0</v>
      </c>
      <c r="BU36" s="45">
        <f>IF(BU32="Saistītais",100%,IF(BU32="Partneris",49.99%,0))</f>
        <v>0</v>
      </c>
      <c r="BV36" s="45">
        <f>IF(BU32="Saistītais",100%,IF(BU32="Partneris",49.99%,0))</f>
        <v>0</v>
      </c>
      <c r="BW36" s="45">
        <f>IF(BU32="Saistītais",100%,IF(BU32="Partneris",49.99%,0))</f>
        <v>0</v>
      </c>
      <c r="BX36" s="45">
        <f>IF(BX32="Saistītais",100%,IF(BX32="Partneris",49.99%,0))</f>
        <v>0</v>
      </c>
      <c r="BY36" s="45">
        <f>IF(BX32="Saistītais",100%,IF(BX32="Partneris",49.99%,0))</f>
        <v>0</v>
      </c>
      <c r="BZ36" s="45">
        <f>IF(BX32="Saistītais",100%,IF(BX32="Partneris",49.99%,0))</f>
        <v>0</v>
      </c>
      <c r="CA36" s="45">
        <f>IF(CA32="Saistītais",100%,IF(CA32="Partneris",49.99%,0))</f>
        <v>0</v>
      </c>
      <c r="CB36" s="45">
        <f>IF(CA32="Saistītais",100%,IF(CA32="Partneris",49.99%,0))</f>
        <v>0</v>
      </c>
      <c r="CC36" s="45">
        <f>IF(CA32="Saistītais",100%,IF(CA32="Partneris",49.99%,0))</f>
        <v>0</v>
      </c>
      <c r="CD36" s="45">
        <f>IF(CD32="Saistītais",100%,IF(CD32="Partneris",49.99%,0))</f>
        <v>0</v>
      </c>
      <c r="CE36" s="45">
        <f>IF(CD32="Saistītais",100%,IF(CD32="Partneris",49.99%,0))</f>
        <v>0</v>
      </c>
      <c r="CF36" s="45">
        <f>IF(CD32="Saistītais",100%,IF(CD32="Partneris",49.99%,0))</f>
        <v>0</v>
      </c>
      <c r="CG36" s="45">
        <f>IF(CG32="Saistītais",100%,IF(CG32="Partneris",49.99%,0))</f>
        <v>0</v>
      </c>
      <c r="CH36" s="45">
        <f>IF(CG32="Saistītais",100%,IF(CG32="Partneris",49.99%,0))</f>
        <v>0</v>
      </c>
      <c r="CI36" s="45">
        <f>IF(CG32="Saistītais",100%,IF(CG32="Partneris",49.99%,0))</f>
        <v>0</v>
      </c>
      <c r="CJ36" s="45">
        <f>IF(CJ32="Saistītais",100%,IF(CJ32="Partneris",49.99%,0))</f>
        <v>0</v>
      </c>
      <c r="CK36" s="45">
        <f>IF(CJ32="Saistītais",100%,IF(CJ32="Partneris",49.99%,0))</f>
        <v>0</v>
      </c>
      <c r="CL36" s="45">
        <f>IF(CJ32="Saistītais",100%,IF(CJ32="Partneris",49.99%,0))</f>
        <v>0</v>
      </c>
      <c r="CM36" s="45">
        <f>IF(CM32="Saistītais",100%,IF(CM32="Partneris",49.99%,0))</f>
        <v>0</v>
      </c>
      <c r="CN36" s="45">
        <f>IF(CM32="Saistītais",100%,IF(CM32="Partneris",49.99%,0))</f>
        <v>0</v>
      </c>
      <c r="CO36" s="45">
        <f>IF(CM32="Saistītais",100%,IF(CM32="Partneris",49.99%,0))</f>
        <v>0</v>
      </c>
    </row>
    <row r="37" spans="1:93" s="20" customFormat="1">
      <c r="B37" s="154"/>
      <c r="C37" s="3"/>
      <c r="D37" s="154"/>
      <c r="E37" s="29"/>
      <c r="F37" s="154"/>
      <c r="G37" s="29"/>
      <c r="H37" s="25"/>
      <c r="I37" s="3"/>
      <c r="J37" s="197"/>
      <c r="K37" s="198"/>
      <c r="L37" s="198"/>
      <c r="M37" s="198"/>
      <c r="N37" s="198"/>
      <c r="O37" s="198"/>
      <c r="P37" s="198"/>
      <c r="Q37" s="199"/>
      <c r="R37" s="118" t="s">
        <v>12</v>
      </c>
      <c r="S37" s="4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row>
    <row r="38" spans="1:93" s="20" customFormat="1">
      <c r="B38" s="153" t="str">
        <f>IF($L$26=0,"",IF($L$26&gt;=0,$D$7,$D$8))</f>
        <v>IZPILDĀS</v>
      </c>
      <c r="C38" s="39" t="str">
        <f>IF(B38=D7,G7,IF(AND(B38=$D$7,OR(B39=$D$7,B40=$D$7)),$G$7,$G$8))</f>
        <v>JĀ</v>
      </c>
      <c r="D38" s="153" t="str">
        <f>IF(M26=0,"",IF(M26&gt;=0,$D$7,$D$8))</f>
        <v/>
      </c>
      <c r="E38" s="39" t="str">
        <f>IF(D38=D7,G7,IF(AND(D38=$D$7,OR(D39=$D$7,D40=$D$7)),$G$7,$G$8))</f>
        <v>NĒ</v>
      </c>
      <c r="F38" s="153" t="str">
        <f>IF(N26=0,"",IF(N26&gt;=0,$D$7,$D$8))</f>
        <v/>
      </c>
      <c r="G38" s="39" t="str">
        <f>IF(F38=D7,G7,IF(AND(F38=$D$7,OR(F39=$D$7,F40=$D$7)),$G$7,$G$8))</f>
        <v>NĒ</v>
      </c>
      <c r="H38" s="25"/>
      <c r="I38" s="3"/>
      <c r="J38" s="197"/>
      <c r="K38" s="198"/>
      <c r="L38" s="198"/>
      <c r="M38" s="198"/>
      <c r="N38" s="198"/>
      <c r="O38" s="198"/>
      <c r="P38" s="198"/>
      <c r="Q38" s="199"/>
      <c r="R38" s="118" t="s">
        <v>15</v>
      </c>
      <c r="S38" s="47"/>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c r="CL38" s="18"/>
      <c r="CM38" s="18"/>
      <c r="CN38" s="18"/>
      <c r="CO38" s="18"/>
    </row>
    <row r="39" spans="1:93" s="20" customFormat="1">
      <c r="B39" s="152" t="str">
        <f>IF(L27&gt;50000000,D7,D8)</f>
        <v>NEIZPILDĀS</v>
      </c>
      <c r="C39" s="3"/>
      <c r="D39" s="152" t="str">
        <f>IF(M27&gt;50000000,D7,D8)</f>
        <v>NEIZPILDĀS</v>
      </c>
      <c r="E39" s="29"/>
      <c r="F39" s="152" t="str">
        <f>IF(N27&gt;50000000,D7,D8)</f>
        <v>NEIZPILDĀS</v>
      </c>
      <c r="G39" s="29"/>
      <c r="H39" s="25"/>
      <c r="I39" s="3"/>
      <c r="J39" s="197"/>
      <c r="K39" s="198"/>
      <c r="L39" s="198"/>
      <c r="M39" s="198"/>
      <c r="N39" s="198"/>
      <c r="O39" s="198"/>
      <c r="P39" s="198"/>
      <c r="Q39" s="199"/>
      <c r="R39" s="118" t="s">
        <v>19</v>
      </c>
      <c r="S39" s="47"/>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18"/>
      <c r="BM39" s="18"/>
      <c r="BN39" s="18"/>
      <c r="BO39" s="18"/>
      <c r="BP39" s="18"/>
      <c r="BQ39" s="18"/>
      <c r="BR39" s="18"/>
      <c r="BS39" s="18"/>
      <c r="BT39" s="18"/>
      <c r="BU39" s="18"/>
      <c r="BV39" s="18"/>
      <c r="BW39" s="18"/>
      <c r="BX39" s="18"/>
      <c r="BY39" s="18"/>
      <c r="BZ39" s="18"/>
      <c r="CA39" s="18"/>
      <c r="CB39" s="18"/>
      <c r="CC39" s="18"/>
      <c r="CD39" s="18"/>
      <c r="CE39" s="18"/>
      <c r="CF39" s="18"/>
      <c r="CG39" s="18"/>
      <c r="CH39" s="18"/>
      <c r="CI39" s="18"/>
      <c r="CJ39" s="18"/>
      <c r="CK39" s="18"/>
      <c r="CL39" s="18"/>
      <c r="CM39" s="18"/>
      <c r="CN39" s="18"/>
      <c r="CO39" s="18"/>
    </row>
    <row r="40" spans="1:93" s="133" customFormat="1" ht="37.5" customHeight="1">
      <c r="A40" s="20"/>
      <c r="B40" s="152" t="str">
        <f>IF(L28&gt;43000000,D7,D8)</f>
        <v>NEIZPILDĀS</v>
      </c>
      <c r="C40" s="3"/>
      <c r="D40" s="152" t="str">
        <f>IF(M28&gt;43000000,D7,D8)</f>
        <v>NEIZPILDĀS</v>
      </c>
      <c r="E40" s="2"/>
      <c r="F40" s="152" t="str">
        <f>IF(N28&gt;43000000,D7,D8)</f>
        <v>NEIZPILDĀS</v>
      </c>
      <c r="G40" s="2"/>
      <c r="H40" s="9"/>
      <c r="I40" s="3"/>
      <c r="J40" s="197"/>
      <c r="K40" s="198"/>
      <c r="L40" s="198"/>
      <c r="M40" s="198"/>
      <c r="N40" s="198"/>
      <c r="O40" s="198"/>
      <c r="P40" s="198"/>
      <c r="Q40" s="199"/>
      <c r="R40" s="67" t="s">
        <v>21</v>
      </c>
      <c r="S40" s="191"/>
      <c r="T40" s="192"/>
      <c r="U40" s="193"/>
      <c r="V40" s="215"/>
      <c r="W40" s="215"/>
      <c r="X40" s="215"/>
      <c r="Y40" s="191"/>
      <c r="Z40" s="192"/>
      <c r="AA40" s="193"/>
      <c r="AB40" s="191"/>
      <c r="AC40" s="192"/>
      <c r="AD40" s="193"/>
      <c r="AE40" s="191"/>
      <c r="AF40" s="192"/>
      <c r="AG40" s="193"/>
      <c r="AH40" s="191"/>
      <c r="AI40" s="192"/>
      <c r="AJ40" s="193"/>
      <c r="AK40" s="191"/>
      <c r="AL40" s="192"/>
      <c r="AM40" s="193"/>
      <c r="AN40" s="191"/>
      <c r="AO40" s="192"/>
      <c r="AP40" s="193"/>
      <c r="AQ40" s="191"/>
      <c r="AR40" s="192"/>
      <c r="AS40" s="193"/>
      <c r="AT40" s="191"/>
      <c r="AU40" s="192"/>
      <c r="AV40" s="193"/>
      <c r="AW40" s="191"/>
      <c r="AX40" s="192"/>
      <c r="AY40" s="193"/>
      <c r="AZ40" s="191"/>
      <c r="BA40" s="192"/>
      <c r="BB40" s="193"/>
      <c r="BC40" s="191"/>
      <c r="BD40" s="192"/>
      <c r="BE40" s="193"/>
      <c r="BF40" s="191"/>
      <c r="BG40" s="192"/>
      <c r="BH40" s="193"/>
      <c r="BI40" s="191"/>
      <c r="BJ40" s="192"/>
      <c r="BK40" s="193"/>
      <c r="BL40" s="191"/>
      <c r="BM40" s="192"/>
      <c r="BN40" s="193"/>
      <c r="BO40" s="191"/>
      <c r="BP40" s="192"/>
      <c r="BQ40" s="193"/>
      <c r="BR40" s="191"/>
      <c r="BS40" s="192"/>
      <c r="BT40" s="193"/>
      <c r="BU40" s="191"/>
      <c r="BV40" s="192"/>
      <c r="BW40" s="193"/>
      <c r="BX40" s="191"/>
      <c r="BY40" s="192"/>
      <c r="BZ40" s="193"/>
      <c r="CA40" s="191"/>
      <c r="CB40" s="192"/>
      <c r="CC40" s="193"/>
      <c r="CD40" s="191"/>
      <c r="CE40" s="192"/>
      <c r="CF40" s="193"/>
      <c r="CG40" s="191"/>
      <c r="CH40" s="192"/>
      <c r="CI40" s="193"/>
      <c r="CJ40" s="191"/>
      <c r="CK40" s="192"/>
      <c r="CL40" s="193"/>
      <c r="CM40" s="191"/>
      <c r="CN40" s="192"/>
      <c r="CO40" s="193"/>
    </row>
    <row r="41" spans="1:93" s="20" customFormat="1">
      <c r="B41" s="155"/>
      <c r="C41" s="2"/>
      <c r="D41" s="157"/>
      <c r="E41" s="3"/>
      <c r="F41" s="158"/>
      <c r="G41" s="3"/>
      <c r="H41" s="3"/>
      <c r="I41" s="3"/>
      <c r="J41" s="197"/>
      <c r="K41" s="198"/>
      <c r="L41" s="198"/>
      <c r="M41" s="198"/>
      <c r="N41" s="198"/>
      <c r="O41" s="198"/>
      <c r="P41" s="198"/>
      <c r="Q41" s="199"/>
      <c r="R41" s="49"/>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2"/>
    </row>
    <row r="42" spans="1:93" s="20" customFormat="1">
      <c r="B42" s="206" t="str">
        <f>IF(AND(L26=0,L27=0,L28=0),"Jānosaka statuss",IF(AND(L27=0,L28=0),"Nav visa informācija",IF(C26=$G$7,$B$11,IF(C30=$G$7,$B$15,IF(C34=$G$7,$B$18,IF(C38=$G$7,$B$21,"Nav iespējams noteikt statusu"))))))</f>
        <v>Vidējais</v>
      </c>
      <c r="C42" s="112"/>
      <c r="D42" s="206" t="str">
        <f>IF(AND(M26=0,M27=0,M28=0),"Jānosaka statuss",IF(AND(M27=0,M28=0),"Nav visa informācija",IF(E26=$G$7,$B$11,IF(E30=$G$7,$B$15,IF(E34=$G$7,$B$18,IF(E38=$G$7,$B$21,"Nav iespējams noteikt statusu"))))))</f>
        <v>Jānosaka statuss</v>
      </c>
      <c r="E42" s="113"/>
      <c r="F42" s="206" t="str">
        <f>IF(AND(N26=0,N27=0,N28=0),"Jānosaka statuss",IF(AND(N27=0,N28=0),"Nav visa informācija",IF(G26=$G$7,$B$11,IF(G30=$G$7,$B$15,IF(G34=$G$7,$B$18,IF(G38=$G$7,$B$21,"Nav iespējams noteikt statusu"))))))</f>
        <v>Jānosaka statuss</v>
      </c>
      <c r="G42" s="3"/>
      <c r="H42" s="9"/>
      <c r="I42" s="3"/>
      <c r="J42" s="197"/>
      <c r="K42" s="198"/>
      <c r="L42" s="198"/>
      <c r="M42" s="198"/>
      <c r="N42" s="198"/>
      <c r="O42" s="198"/>
      <c r="P42" s="198"/>
      <c r="Q42" s="199"/>
      <c r="R42" s="119"/>
      <c r="S42" s="176" t="s">
        <v>108</v>
      </c>
      <c r="T42" s="177"/>
      <c r="U42" s="178"/>
      <c r="V42" s="176" t="s">
        <v>109</v>
      </c>
      <c r="W42" s="177"/>
      <c r="X42" s="178"/>
      <c r="Y42" s="176" t="s">
        <v>110</v>
      </c>
      <c r="Z42" s="177"/>
      <c r="AA42" s="178"/>
      <c r="AB42" s="176" t="s">
        <v>111</v>
      </c>
      <c r="AC42" s="177"/>
      <c r="AD42" s="178"/>
      <c r="AE42" s="176" t="s">
        <v>115</v>
      </c>
      <c r="AF42" s="177"/>
      <c r="AG42" s="178"/>
      <c r="AH42" s="176" t="s">
        <v>116</v>
      </c>
      <c r="AI42" s="177"/>
      <c r="AJ42" s="178"/>
      <c r="AK42" s="176" t="s">
        <v>117</v>
      </c>
      <c r="AL42" s="177"/>
      <c r="AM42" s="178"/>
      <c r="AN42" s="176" t="s">
        <v>121</v>
      </c>
      <c r="AO42" s="177"/>
      <c r="AP42" s="178"/>
      <c r="AQ42" s="176" t="s">
        <v>122</v>
      </c>
      <c r="AR42" s="177"/>
      <c r="AS42" s="178"/>
      <c r="AT42" s="176" t="s">
        <v>123</v>
      </c>
      <c r="AU42" s="177"/>
      <c r="AV42" s="178"/>
      <c r="AW42" s="176" t="s">
        <v>127</v>
      </c>
      <c r="AX42" s="177"/>
      <c r="AY42" s="178"/>
      <c r="AZ42" s="176" t="s">
        <v>128</v>
      </c>
      <c r="BA42" s="177"/>
      <c r="BB42" s="178"/>
      <c r="BC42" s="176" t="s">
        <v>129</v>
      </c>
      <c r="BD42" s="177"/>
      <c r="BE42" s="178"/>
      <c r="BF42" s="176" t="s">
        <v>133</v>
      </c>
      <c r="BG42" s="177"/>
      <c r="BH42" s="178"/>
      <c r="BI42" s="176" t="s">
        <v>134</v>
      </c>
      <c r="BJ42" s="177"/>
      <c r="BK42" s="178"/>
      <c r="BL42" s="176" t="s">
        <v>135</v>
      </c>
      <c r="BM42" s="177"/>
      <c r="BN42" s="178"/>
      <c r="BO42" s="176" t="s">
        <v>139</v>
      </c>
      <c r="BP42" s="177"/>
      <c r="BQ42" s="178"/>
      <c r="BR42" s="176" t="s">
        <v>140</v>
      </c>
      <c r="BS42" s="177"/>
      <c r="BT42" s="178"/>
      <c r="BU42" s="176" t="s">
        <v>141</v>
      </c>
      <c r="BV42" s="177"/>
      <c r="BW42" s="178"/>
      <c r="BX42" s="176" t="s">
        <v>143</v>
      </c>
      <c r="BY42" s="177"/>
      <c r="BZ42" s="178"/>
      <c r="CA42" s="176" t="s">
        <v>147</v>
      </c>
      <c r="CB42" s="177"/>
      <c r="CC42" s="178"/>
      <c r="CD42" s="176" t="s">
        <v>148</v>
      </c>
      <c r="CE42" s="177"/>
      <c r="CF42" s="178"/>
      <c r="CG42" s="176" t="s">
        <v>149</v>
      </c>
      <c r="CH42" s="177"/>
      <c r="CI42" s="178"/>
      <c r="CJ42" s="176" t="s">
        <v>33</v>
      </c>
      <c r="CK42" s="177"/>
      <c r="CL42" s="178"/>
      <c r="CM42" s="176" t="s">
        <v>34</v>
      </c>
      <c r="CN42" s="177"/>
      <c r="CO42" s="178"/>
    </row>
    <row r="43" spans="1:93" s="20" customFormat="1" ht="14.25" customHeight="1">
      <c r="B43" s="207"/>
      <c r="C43" s="2"/>
      <c r="D43" s="207"/>
      <c r="E43" s="3"/>
      <c r="F43" s="207"/>
      <c r="G43" s="3"/>
      <c r="H43" s="9"/>
      <c r="I43" s="3"/>
      <c r="J43" s="197"/>
      <c r="K43" s="198"/>
      <c r="L43" s="198"/>
      <c r="M43" s="198"/>
      <c r="N43" s="198"/>
      <c r="O43" s="198"/>
      <c r="P43" s="198"/>
      <c r="Q43" s="199"/>
      <c r="R43" s="116" t="s">
        <v>50</v>
      </c>
      <c r="S43" s="188"/>
      <c r="T43" s="183"/>
      <c r="U43" s="184"/>
      <c r="V43" s="184"/>
      <c r="W43" s="184"/>
      <c r="X43" s="213"/>
      <c r="Y43" s="188"/>
      <c r="Z43" s="183"/>
      <c r="AA43" s="184"/>
      <c r="AB43" s="188"/>
      <c r="AC43" s="183"/>
      <c r="AD43" s="184"/>
      <c r="AE43" s="188"/>
      <c r="AF43" s="183"/>
      <c r="AG43" s="184"/>
      <c r="AH43" s="188"/>
      <c r="AI43" s="183"/>
      <c r="AJ43" s="184"/>
      <c r="AK43" s="188"/>
      <c r="AL43" s="183"/>
      <c r="AM43" s="184"/>
      <c r="AN43" s="188"/>
      <c r="AO43" s="183"/>
      <c r="AP43" s="184"/>
      <c r="AQ43" s="188"/>
      <c r="AR43" s="183"/>
      <c r="AS43" s="184"/>
      <c r="AT43" s="188"/>
      <c r="AU43" s="183"/>
      <c r="AV43" s="184"/>
      <c r="AW43" s="188"/>
      <c r="AX43" s="183"/>
      <c r="AY43" s="184"/>
      <c r="AZ43" s="188"/>
      <c r="BA43" s="183"/>
      <c r="BB43" s="184"/>
      <c r="BC43" s="188"/>
      <c r="BD43" s="183"/>
      <c r="BE43" s="184"/>
      <c r="BF43" s="188"/>
      <c r="BG43" s="183"/>
      <c r="BH43" s="184"/>
      <c r="BI43" s="188"/>
      <c r="BJ43" s="183"/>
      <c r="BK43" s="184"/>
      <c r="BL43" s="188"/>
      <c r="BM43" s="183"/>
      <c r="BN43" s="184"/>
      <c r="BO43" s="188"/>
      <c r="BP43" s="183"/>
      <c r="BQ43" s="184"/>
      <c r="BR43" s="188"/>
      <c r="BS43" s="183"/>
      <c r="BT43" s="184"/>
      <c r="BU43" s="188"/>
      <c r="BV43" s="183"/>
      <c r="BW43" s="184"/>
      <c r="BX43" s="188"/>
      <c r="BY43" s="183"/>
      <c r="BZ43" s="184"/>
      <c r="CA43" s="188"/>
      <c r="CB43" s="183"/>
      <c r="CC43" s="184"/>
      <c r="CD43" s="188"/>
      <c r="CE43" s="183"/>
      <c r="CF43" s="184"/>
      <c r="CG43" s="188"/>
      <c r="CH43" s="183"/>
      <c r="CI43" s="184"/>
      <c r="CJ43" s="188"/>
      <c r="CK43" s="183"/>
      <c r="CL43" s="184"/>
      <c r="CM43" s="188"/>
      <c r="CN43" s="183"/>
      <c r="CO43" s="183"/>
    </row>
    <row r="44" spans="1:93" s="131" customFormat="1" ht="26.25" customHeight="1">
      <c r="A44" s="20"/>
      <c r="B44" s="2"/>
      <c r="C44" s="2"/>
      <c r="D44" s="2"/>
      <c r="E44" s="3"/>
      <c r="F44" s="3"/>
      <c r="G44" s="3"/>
      <c r="H44" s="9"/>
      <c r="I44" s="3"/>
      <c r="J44" s="197"/>
      <c r="K44" s="198"/>
      <c r="L44" s="198"/>
      <c r="M44" s="198"/>
      <c r="N44" s="198"/>
      <c r="O44" s="198"/>
      <c r="P44" s="198"/>
      <c r="Q44" s="199"/>
      <c r="R44" s="117" t="s">
        <v>0</v>
      </c>
      <c r="S44" s="185"/>
      <c r="T44" s="186"/>
      <c r="U44" s="187"/>
      <c r="V44" s="214"/>
      <c r="W44" s="214"/>
      <c r="X44" s="214"/>
      <c r="Y44" s="185"/>
      <c r="Z44" s="186"/>
      <c r="AA44" s="187"/>
      <c r="AB44" s="185"/>
      <c r="AC44" s="186"/>
      <c r="AD44" s="187"/>
      <c r="AE44" s="185"/>
      <c r="AF44" s="186"/>
      <c r="AG44" s="187"/>
      <c r="AH44" s="185"/>
      <c r="AI44" s="186"/>
      <c r="AJ44" s="187"/>
      <c r="AK44" s="185"/>
      <c r="AL44" s="186"/>
      <c r="AM44" s="187"/>
      <c r="AN44" s="185"/>
      <c r="AO44" s="186"/>
      <c r="AP44" s="187"/>
      <c r="AQ44" s="185"/>
      <c r="AR44" s="186"/>
      <c r="AS44" s="187"/>
      <c r="AT44" s="185"/>
      <c r="AU44" s="186"/>
      <c r="AV44" s="187"/>
      <c r="AW44" s="185"/>
      <c r="AX44" s="186"/>
      <c r="AY44" s="187"/>
      <c r="AZ44" s="185"/>
      <c r="BA44" s="186"/>
      <c r="BB44" s="187"/>
      <c r="BC44" s="185"/>
      <c r="BD44" s="186"/>
      <c r="BE44" s="187"/>
      <c r="BF44" s="185"/>
      <c r="BG44" s="186"/>
      <c r="BH44" s="187"/>
      <c r="BI44" s="185"/>
      <c r="BJ44" s="186"/>
      <c r="BK44" s="187"/>
      <c r="BL44" s="185"/>
      <c r="BM44" s="186"/>
      <c r="BN44" s="187"/>
      <c r="BO44" s="185"/>
      <c r="BP44" s="186"/>
      <c r="BQ44" s="187"/>
      <c r="BR44" s="185"/>
      <c r="BS44" s="186"/>
      <c r="BT44" s="187"/>
      <c r="BU44" s="185"/>
      <c r="BV44" s="186"/>
      <c r="BW44" s="187"/>
      <c r="BX44" s="185"/>
      <c r="BY44" s="186"/>
      <c r="BZ44" s="187"/>
      <c r="CA44" s="185"/>
      <c r="CB44" s="186"/>
      <c r="CC44" s="187"/>
      <c r="CD44" s="185"/>
      <c r="CE44" s="186"/>
      <c r="CF44" s="187"/>
      <c r="CG44" s="185"/>
      <c r="CH44" s="186"/>
      <c r="CI44" s="187"/>
      <c r="CJ44" s="185"/>
      <c r="CK44" s="186"/>
      <c r="CL44" s="187"/>
      <c r="CM44" s="185"/>
      <c r="CN44" s="186"/>
      <c r="CO44" s="187"/>
    </row>
    <row r="45" spans="1:93" s="20" customFormat="1" ht="22.5" customHeight="1">
      <c r="B45" s="110"/>
      <c r="C45" s="110"/>
      <c r="D45" s="110"/>
      <c r="E45" s="7"/>
      <c r="F45" s="7"/>
      <c r="G45" s="7"/>
      <c r="H45" s="7"/>
      <c r="I45" s="3"/>
      <c r="J45" s="197"/>
      <c r="K45" s="198"/>
      <c r="L45" s="198"/>
      <c r="M45" s="198"/>
      <c r="N45" s="198"/>
      <c r="O45" s="198"/>
      <c r="P45" s="198"/>
      <c r="Q45" s="199"/>
      <c r="R45" s="116" t="s">
        <v>48</v>
      </c>
      <c r="S45" s="188"/>
      <c r="T45" s="183"/>
      <c r="U45" s="184"/>
      <c r="V45" s="188"/>
      <c r="W45" s="183"/>
      <c r="X45" s="184"/>
      <c r="Y45" s="188"/>
      <c r="Z45" s="183"/>
      <c r="AA45" s="184"/>
      <c r="AB45" s="188"/>
      <c r="AC45" s="183"/>
      <c r="AD45" s="184"/>
      <c r="AE45" s="188"/>
      <c r="AF45" s="183"/>
      <c r="AG45" s="184"/>
      <c r="AH45" s="188"/>
      <c r="AI45" s="183"/>
      <c r="AJ45" s="184"/>
      <c r="AK45" s="188"/>
      <c r="AL45" s="183"/>
      <c r="AM45" s="184"/>
      <c r="AN45" s="188"/>
      <c r="AO45" s="183"/>
      <c r="AP45" s="184"/>
      <c r="AQ45" s="188"/>
      <c r="AR45" s="183"/>
      <c r="AS45" s="184"/>
      <c r="AT45" s="188"/>
      <c r="AU45" s="183"/>
      <c r="AV45" s="184"/>
      <c r="AW45" s="188"/>
      <c r="AX45" s="183"/>
      <c r="AY45" s="184"/>
      <c r="AZ45" s="188"/>
      <c r="BA45" s="183"/>
      <c r="BB45" s="184"/>
      <c r="BC45" s="188"/>
      <c r="BD45" s="183"/>
      <c r="BE45" s="184"/>
      <c r="BF45" s="188"/>
      <c r="BG45" s="183"/>
      <c r="BH45" s="184"/>
      <c r="BI45" s="188"/>
      <c r="BJ45" s="183"/>
      <c r="BK45" s="184"/>
      <c r="BL45" s="188"/>
      <c r="BM45" s="183"/>
      <c r="BN45" s="184"/>
      <c r="BO45" s="188"/>
      <c r="BP45" s="183"/>
      <c r="BQ45" s="184"/>
      <c r="BR45" s="188"/>
      <c r="BS45" s="183"/>
      <c r="BT45" s="184"/>
      <c r="BU45" s="188"/>
      <c r="BV45" s="183"/>
      <c r="BW45" s="184"/>
      <c r="BX45" s="188"/>
      <c r="BY45" s="184"/>
      <c r="BZ45" s="81"/>
      <c r="CA45" s="188"/>
      <c r="CB45" s="183"/>
      <c r="CC45" s="184"/>
      <c r="CD45" s="188"/>
      <c r="CE45" s="183"/>
      <c r="CF45" s="184"/>
      <c r="CG45" s="188"/>
      <c r="CH45" s="183"/>
      <c r="CI45" s="184"/>
      <c r="CJ45" s="188"/>
      <c r="CK45" s="183"/>
      <c r="CL45" s="184"/>
      <c r="CM45" s="188"/>
      <c r="CN45" s="183"/>
      <c r="CO45" s="184"/>
    </row>
    <row r="46" spans="1:93" s="20" customFormat="1" ht="13.5" customHeight="1">
      <c r="I46" s="3"/>
      <c r="J46" s="197"/>
      <c r="K46" s="198"/>
      <c r="L46" s="198"/>
      <c r="M46" s="198"/>
      <c r="N46" s="198"/>
      <c r="O46" s="198"/>
      <c r="P46" s="198"/>
      <c r="Q46" s="199"/>
      <c r="R46" s="116" t="s">
        <v>14</v>
      </c>
      <c r="S46" s="122">
        <f>$L$24</f>
        <v>2025</v>
      </c>
      <c r="T46" s="123">
        <f>$M$24</f>
        <v>2024</v>
      </c>
      <c r="U46" s="123">
        <f>N24</f>
        <v>2023</v>
      </c>
      <c r="V46" s="123">
        <f>$L$24</f>
        <v>2025</v>
      </c>
      <c r="W46" s="123">
        <f>M24</f>
        <v>2024</v>
      </c>
      <c r="X46" s="123">
        <f>N24</f>
        <v>2023</v>
      </c>
      <c r="Y46" s="123">
        <f>$L$24</f>
        <v>2025</v>
      </c>
      <c r="Z46" s="123">
        <f>$M$24</f>
        <v>2024</v>
      </c>
      <c r="AA46" s="123">
        <f>N24</f>
        <v>2023</v>
      </c>
      <c r="AB46" s="123">
        <f>$L$24</f>
        <v>2025</v>
      </c>
      <c r="AC46" s="123">
        <f>$M$24</f>
        <v>2024</v>
      </c>
      <c r="AD46" s="123">
        <f>N24</f>
        <v>2023</v>
      </c>
      <c r="AE46" s="123">
        <f>$L$24</f>
        <v>2025</v>
      </c>
      <c r="AF46" s="123">
        <f>$M$24</f>
        <v>2024</v>
      </c>
      <c r="AG46" s="123">
        <f>N24</f>
        <v>2023</v>
      </c>
      <c r="AH46" s="123">
        <f>$L$24</f>
        <v>2025</v>
      </c>
      <c r="AI46" s="123">
        <f>$M$24</f>
        <v>2024</v>
      </c>
      <c r="AJ46" s="123">
        <f>N24</f>
        <v>2023</v>
      </c>
      <c r="AK46" s="123">
        <f>$L$24</f>
        <v>2025</v>
      </c>
      <c r="AL46" s="123">
        <f>$M$24</f>
        <v>2024</v>
      </c>
      <c r="AM46" s="123">
        <f>N24</f>
        <v>2023</v>
      </c>
      <c r="AN46" s="123">
        <f>$L$24</f>
        <v>2025</v>
      </c>
      <c r="AO46" s="123">
        <f>$M$24</f>
        <v>2024</v>
      </c>
      <c r="AP46" s="123">
        <f>N24</f>
        <v>2023</v>
      </c>
      <c r="AQ46" s="123">
        <f>$L$24</f>
        <v>2025</v>
      </c>
      <c r="AR46" s="123">
        <f>$M$24</f>
        <v>2024</v>
      </c>
      <c r="AS46" s="123">
        <f>N24</f>
        <v>2023</v>
      </c>
      <c r="AT46" s="123">
        <f>$L$24</f>
        <v>2025</v>
      </c>
      <c r="AU46" s="123">
        <f>$M$24</f>
        <v>2024</v>
      </c>
      <c r="AV46" s="123">
        <f>N24</f>
        <v>2023</v>
      </c>
      <c r="AW46" s="123">
        <f>$L$24</f>
        <v>2025</v>
      </c>
      <c r="AX46" s="123">
        <f>$M$24</f>
        <v>2024</v>
      </c>
      <c r="AY46" s="123">
        <f>N24</f>
        <v>2023</v>
      </c>
      <c r="AZ46" s="123">
        <f>$L$24</f>
        <v>2025</v>
      </c>
      <c r="BA46" s="123">
        <f>$M$24</f>
        <v>2024</v>
      </c>
      <c r="BB46" s="123">
        <f>N24</f>
        <v>2023</v>
      </c>
      <c r="BC46" s="123">
        <f>$L$24</f>
        <v>2025</v>
      </c>
      <c r="BD46" s="123">
        <f>$M$24</f>
        <v>2024</v>
      </c>
      <c r="BE46" s="123">
        <f>N24</f>
        <v>2023</v>
      </c>
      <c r="BF46" s="123">
        <f>$L$24</f>
        <v>2025</v>
      </c>
      <c r="BG46" s="123">
        <f>$M$24</f>
        <v>2024</v>
      </c>
      <c r="BH46" s="123">
        <f>N24</f>
        <v>2023</v>
      </c>
      <c r="BI46" s="123">
        <f>$L$24</f>
        <v>2025</v>
      </c>
      <c r="BJ46" s="123">
        <f>$M$24</f>
        <v>2024</v>
      </c>
      <c r="BK46" s="123">
        <f>N24</f>
        <v>2023</v>
      </c>
      <c r="BL46" s="123">
        <f>$L$24</f>
        <v>2025</v>
      </c>
      <c r="BM46" s="123">
        <f>$M$24</f>
        <v>2024</v>
      </c>
      <c r="BN46" s="123">
        <f>N24</f>
        <v>2023</v>
      </c>
      <c r="BO46" s="123">
        <f>$L$24</f>
        <v>2025</v>
      </c>
      <c r="BP46" s="123">
        <f>$M$24</f>
        <v>2024</v>
      </c>
      <c r="BQ46" s="123">
        <f>N24</f>
        <v>2023</v>
      </c>
      <c r="BR46" s="123">
        <f t="shared" ref="BR46" si="32">$L$24</f>
        <v>2025</v>
      </c>
      <c r="BS46" s="123">
        <f t="shared" ref="BS46" si="33">$M$24</f>
        <v>2024</v>
      </c>
      <c r="BT46" s="123">
        <f>N24</f>
        <v>2023</v>
      </c>
      <c r="BU46" s="123">
        <f t="shared" ref="BU46" si="34">$L$24</f>
        <v>2025</v>
      </c>
      <c r="BV46" s="123">
        <f t="shared" ref="BV46" si="35">$M$24</f>
        <v>2024</v>
      </c>
      <c r="BW46" s="123">
        <f>N24</f>
        <v>2023</v>
      </c>
      <c r="BX46" s="123">
        <f t="shared" ref="BX46" si="36">$L$24</f>
        <v>2025</v>
      </c>
      <c r="BY46" s="123">
        <f t="shared" ref="BY46" si="37">$M$24</f>
        <v>2024</v>
      </c>
      <c r="BZ46" s="123">
        <f>N24</f>
        <v>2023</v>
      </c>
      <c r="CA46" s="123">
        <f t="shared" ref="CA46" si="38">$L$24</f>
        <v>2025</v>
      </c>
      <c r="CB46" s="123">
        <f t="shared" ref="CB46" si="39">$M$24</f>
        <v>2024</v>
      </c>
      <c r="CC46" s="123">
        <f>N24</f>
        <v>2023</v>
      </c>
      <c r="CD46" s="123">
        <f t="shared" ref="CD46" si="40">$L$24</f>
        <v>2025</v>
      </c>
      <c r="CE46" s="123">
        <f t="shared" ref="CE46" si="41">$M$24</f>
        <v>2024</v>
      </c>
      <c r="CF46" s="123">
        <f>N24</f>
        <v>2023</v>
      </c>
      <c r="CG46" s="123">
        <f t="shared" ref="CG46" si="42">$L$24</f>
        <v>2025</v>
      </c>
      <c r="CH46" s="123">
        <f t="shared" ref="CH46" si="43">$M$24</f>
        <v>2024</v>
      </c>
      <c r="CI46" s="123">
        <f>N24</f>
        <v>2023</v>
      </c>
      <c r="CJ46" s="123">
        <f t="shared" ref="CJ46" si="44">$L$24</f>
        <v>2025</v>
      </c>
      <c r="CK46" s="123">
        <f t="shared" ref="CK46" si="45">$M$24</f>
        <v>2024</v>
      </c>
      <c r="CL46" s="123">
        <f>N24</f>
        <v>2023</v>
      </c>
      <c r="CM46" s="123">
        <f t="shared" ref="CM46" si="46">$L$24</f>
        <v>2025</v>
      </c>
      <c r="CN46" s="123">
        <f t="shared" ref="CN46" si="47">$M$24</f>
        <v>2024</v>
      </c>
      <c r="CO46" s="123">
        <f>N24</f>
        <v>2023</v>
      </c>
    </row>
    <row r="47" spans="1:93" s="20" customFormat="1" ht="12" customHeight="1">
      <c r="I47" s="3"/>
      <c r="J47" s="197"/>
      <c r="K47" s="198"/>
      <c r="L47" s="198"/>
      <c r="M47" s="198"/>
      <c r="N47" s="198"/>
      <c r="O47" s="198"/>
      <c r="P47" s="198"/>
      <c r="Q47" s="199"/>
      <c r="R47" s="116" t="s">
        <v>51</v>
      </c>
      <c r="S47" s="45">
        <f>IF(S43="Saistītais",100%,IF(S43="Partneris",49.99%,0))</f>
        <v>0</v>
      </c>
      <c r="T47" s="45">
        <f>IF(S43="Saistītais",100%,IF(S43="Partneris",49.99%,0))</f>
        <v>0</v>
      </c>
      <c r="U47" s="45">
        <f>IF(S43="Saistītais",100%,IF(S43="Partneris",49.99%,0))</f>
        <v>0</v>
      </c>
      <c r="V47" s="45">
        <f>IF(V43="Saistītais",100%,IF(V43="Partneris",49.99%,0))</f>
        <v>0</v>
      </c>
      <c r="W47" s="45">
        <f>IF(V43="Saistītais",100%,IF(V43="Partneris",49.99%,0))</f>
        <v>0</v>
      </c>
      <c r="X47" s="45">
        <f>IF(V43="Saistītais",100%,IF(V43="Partneris",49.99%,0))</f>
        <v>0</v>
      </c>
      <c r="Y47" s="45">
        <f>IF(Y43="Saistītais",100%,IF(Y43="Partneris",49.99%,0))</f>
        <v>0</v>
      </c>
      <c r="Z47" s="45">
        <f>IF(Y43="Saistītais",100%,IF(Y43="Partneris",49.99%,0))</f>
        <v>0</v>
      </c>
      <c r="AA47" s="45">
        <f>IF(Y43="Saistītais",100%,IF(Y43="Partneris",49.99%,0))</f>
        <v>0</v>
      </c>
      <c r="AB47" s="45">
        <f>IF(AB43="Saistītais",100%,IF(AB43="Partneris",49.99%,0))</f>
        <v>0</v>
      </c>
      <c r="AC47" s="45">
        <f>IF(AB43="Saistītais",100%,IF(AB43="Partneris",49.99%,0))</f>
        <v>0</v>
      </c>
      <c r="AD47" s="45">
        <f>IF(AB43="Saistītais",100%,IF(AB43="Partneris",49.99%,0))</f>
        <v>0</v>
      </c>
      <c r="AE47" s="45">
        <f>IF(AE43="Saistītais",100%,IF(AE43="Partneris",49.99%,0))</f>
        <v>0</v>
      </c>
      <c r="AF47" s="45">
        <f>IF(AE43="Saistītais",100%,IF(AE43="Partneris",49.99%,0))</f>
        <v>0</v>
      </c>
      <c r="AG47" s="45">
        <f>IF(AE43="Saistītais",100%,IF(AE43="Partneris",49.99%,0))</f>
        <v>0</v>
      </c>
      <c r="AH47" s="45">
        <f>IF(AH43="Saistītais",100%,IF(AH43="Partneris",49.99%,0))</f>
        <v>0</v>
      </c>
      <c r="AI47" s="45">
        <f>IF(AH43="Saistītais",100%,IF(AH43="Partneris",49.99%,0))</f>
        <v>0</v>
      </c>
      <c r="AJ47" s="45">
        <f>IF(AH43="Saistītais",100%,IF(AH43="Partneris",49.99%,0))</f>
        <v>0</v>
      </c>
      <c r="AK47" s="45">
        <f>IF(AK43="Saistītais",100%,IF(AK43="Partneris",49.99%,0))</f>
        <v>0</v>
      </c>
      <c r="AL47" s="45">
        <f>IF(AK43="Saistītais",100%,IF(AK43="Partneris",49.99%,0))</f>
        <v>0</v>
      </c>
      <c r="AM47" s="45">
        <f>IF(AK43="Saistītais",100%,IF(AK43="Partneris",49.99%,0))</f>
        <v>0</v>
      </c>
      <c r="AN47" s="45">
        <f>IF(AN43="Saistītais",100%,IF(AN43="Partneris",49.99%,0))</f>
        <v>0</v>
      </c>
      <c r="AO47" s="45">
        <f>IF(AN43="Saistītais",100%,IF(AN43="Partneris",49.99%,0))</f>
        <v>0</v>
      </c>
      <c r="AP47" s="45">
        <f>IF(AN43="Saistītais",100%,IF(AN43="Partneris",49.99%,0))</f>
        <v>0</v>
      </c>
      <c r="AQ47" s="45">
        <f>IF(AQ43="Saistītais",100%,IF(AQ43="Partneris",49.99%,0))</f>
        <v>0</v>
      </c>
      <c r="AR47" s="45">
        <f>IF(AQ43="Saistītais",100%,IF(AQ43="Partneris",49.99%,0))</f>
        <v>0</v>
      </c>
      <c r="AS47" s="45">
        <f>IF(AQ43="Saistītais",100%,IF(AQ43="Partneris",49.99%,0))</f>
        <v>0</v>
      </c>
      <c r="AT47" s="45">
        <f>IF(AT43="Saistītais",100%,IF(AT43="Partneris",49.99%,0))</f>
        <v>0</v>
      </c>
      <c r="AU47" s="45">
        <f>IF(AT43="Saistītais",100%,IF(AT43="Partneris",49.99%,0))</f>
        <v>0</v>
      </c>
      <c r="AV47" s="45">
        <f>IF(AT43="Saistītais",100%,IF(AT43="Partneris",49.99%,0))</f>
        <v>0</v>
      </c>
      <c r="AW47" s="45">
        <f>IF(AW43="Saistītais",100%,IF(AW43="Partneris",49.99%,0))</f>
        <v>0</v>
      </c>
      <c r="AX47" s="45">
        <f>IF(AW43="Saistītais",100%,IF(AW43="Partneris",49.99%,0))</f>
        <v>0</v>
      </c>
      <c r="AY47" s="45">
        <f>IF(AW43="Saistītais",100%,IF(AW43="Partneris",49.99%,0))</f>
        <v>0</v>
      </c>
      <c r="AZ47" s="45">
        <f>IF(AZ43="Saistītais",100%,IF(AZ43="Partneris",49.99%,0))</f>
        <v>0</v>
      </c>
      <c r="BA47" s="45">
        <f>IF(AZ43="Saistītais",100%,IF(AZ43="Partneris",49.99%,0))</f>
        <v>0</v>
      </c>
      <c r="BB47" s="45">
        <f>IF(AZ43="Saistītais",100%,IF(AZ43="Partneris",49.99%,0))</f>
        <v>0</v>
      </c>
      <c r="BC47" s="45">
        <f>IF(BC43="Saistītais",100%,IF(BC43="Partneris",49.99%,0))</f>
        <v>0</v>
      </c>
      <c r="BD47" s="45">
        <f>IF(BC43="Saistītais",100%,IF(BC43="Partneris",49.99%,0))</f>
        <v>0</v>
      </c>
      <c r="BE47" s="45">
        <f>IF(BC43="Saistītais",100%,IF(BC43="Partneris",49.99%,0))</f>
        <v>0</v>
      </c>
      <c r="BF47" s="45">
        <f>IF(BF43="Saistītais",100%,IF(BF43="Partneris",49.99%,0))</f>
        <v>0</v>
      </c>
      <c r="BG47" s="45">
        <f>IF(BF43="Saistītais",100%,IF(BF43="Partneris",49.99%,0))</f>
        <v>0</v>
      </c>
      <c r="BH47" s="45">
        <f>IF(BF43="Saistītais",100%,IF(BF43="Partneris",49.99%,0))</f>
        <v>0</v>
      </c>
      <c r="BI47" s="45">
        <f>IF(BI43="Saistītais",100%,IF(BI43="Partneris",49.99%,0))</f>
        <v>0</v>
      </c>
      <c r="BJ47" s="45">
        <f>IF(BI43="Saistītais",100%,IF(BI43="Partneris",49.99%,0))</f>
        <v>0</v>
      </c>
      <c r="BK47" s="45">
        <f>IF(BI43="Saistītais",100%,IF(BI43="Partneris",49.99%,0))</f>
        <v>0</v>
      </c>
      <c r="BL47" s="45">
        <f>IF(BL43="Saistītais",100%,IF(BL43="Partneris",49.99%,0))</f>
        <v>0</v>
      </c>
      <c r="BM47" s="45">
        <f>IF(BL43="Saistītais",100%,IF(BL43="Partneris",49.99%,0))</f>
        <v>0</v>
      </c>
      <c r="BN47" s="45">
        <f>IF(BL43="Saistītais",100%,IF(BL43="Partneris",49.99%,0))</f>
        <v>0</v>
      </c>
      <c r="BO47" s="45">
        <f>IF(BO43="Saistītais",100%,IF(BO43="Partneris",49.99%,0))</f>
        <v>0</v>
      </c>
      <c r="BP47" s="45">
        <f>IF(BO43="Saistītais",100%,IF(BO43="Partneris",49.99%,0))</f>
        <v>0</v>
      </c>
      <c r="BQ47" s="45">
        <f>IF(BO43="Saistītais",100%,IF(BO43="Partneris",49.99%,0))</f>
        <v>0</v>
      </c>
      <c r="BR47" s="45">
        <f>IF(BR43="Saistītais",100%,IF(BR43="Partneris",49.99%,0))</f>
        <v>0</v>
      </c>
      <c r="BS47" s="45">
        <f>IF(BR43="Saistītais",100%,IF(BR43="Partneris",49.99%,0))</f>
        <v>0</v>
      </c>
      <c r="BT47" s="45">
        <f>IF(BR43="Saistītais",100%,IF(BR43="Partneris",49.99%,0))</f>
        <v>0</v>
      </c>
      <c r="BU47" s="45">
        <f>IF(BU43="Saistītais",100%,IF(BU43="Partneris",49.99%,0))</f>
        <v>0</v>
      </c>
      <c r="BV47" s="45">
        <f>IF(BU43="Saistītais",100%,IF(BU43="Partneris",49.99%,0))</f>
        <v>0</v>
      </c>
      <c r="BW47" s="45">
        <f>IF(BU43="Saistītais",100%,IF(BU43="Partneris",49.99%,0))</f>
        <v>0</v>
      </c>
      <c r="BX47" s="45">
        <f>IF(BX43="Saistītais",100%,IF(BX43="Partneris",49.99%,0))</f>
        <v>0</v>
      </c>
      <c r="BY47" s="45">
        <f>IF(BX43="Saistītais",100%,IF(BX43="Partneris",49.99%,0))</f>
        <v>0</v>
      </c>
      <c r="BZ47" s="45">
        <f>IF(BX43="Saistītais",100%,IF(BX43="Partneris",49.99%,0))</f>
        <v>0</v>
      </c>
      <c r="CA47" s="45">
        <f>IF(CA43="Saistītais",100%,IF(CA43="Partneris",49.99%,0))</f>
        <v>0</v>
      </c>
      <c r="CB47" s="45">
        <f>IF(CA43="Saistītais",100%,IF(CA43="Partneris",49.99%,0))</f>
        <v>0</v>
      </c>
      <c r="CC47" s="45">
        <f>IF(CA43="Saistītais",100%,IF(CA43="Partneris",49.99%,0))</f>
        <v>0</v>
      </c>
      <c r="CD47" s="45">
        <f>IF(CD43="Saistītais",100%,IF(CD43="Partneris",49.99%,0))</f>
        <v>0</v>
      </c>
      <c r="CE47" s="45">
        <f>IF(CD43="Saistītais",100%,IF(CD43="Partneris",49.99%,0))</f>
        <v>0</v>
      </c>
      <c r="CF47" s="45">
        <f>IF(CD43="Saistītais",100%,IF(CD43="Partneris",49.99%,0))</f>
        <v>0</v>
      </c>
      <c r="CG47" s="45">
        <f>IF(CG43="Saistītais",100%,IF(CG43="Partneris",49.99%,0))</f>
        <v>0</v>
      </c>
      <c r="CH47" s="45">
        <f>IF(CG43="Saistītais",100%,IF(CG43="Partneris",49.99%,0))</f>
        <v>0</v>
      </c>
      <c r="CI47" s="45">
        <f>IF(CG43="Saistītais",100%,IF(CG43="Partneris",49.99%,0))</f>
        <v>0</v>
      </c>
      <c r="CJ47" s="45">
        <f>IF(CJ43="Saistītais",100%,IF(CJ43="Partneris",49.99%,0))</f>
        <v>0</v>
      </c>
      <c r="CK47" s="45">
        <f>IF(CJ43="Saistītais",100%,IF(CJ43="Partneris",49.99%,0))</f>
        <v>0</v>
      </c>
      <c r="CL47" s="45">
        <f>IF(CJ43="Saistītais",100%,IF(CJ43="Partneris",49.99%,0))</f>
        <v>0</v>
      </c>
      <c r="CM47" s="45">
        <f>IF(CM43="Saistītais",100%,IF(CM43="Partneris",49.99%,0))</f>
        <v>0</v>
      </c>
      <c r="CN47" s="45">
        <f>IF(CM43="Saistītais",100%,IF(CM43="Partneris",49.99%,0))</f>
        <v>0</v>
      </c>
      <c r="CO47" s="45">
        <f>IF(CM43="Saistītais",100%,IF(CM43="Partneris",49.99%,0))</f>
        <v>0</v>
      </c>
    </row>
    <row r="48" spans="1:93" s="20" customFormat="1" ht="12" customHeight="1">
      <c r="I48" s="3"/>
      <c r="J48" s="197"/>
      <c r="K48" s="198"/>
      <c r="L48" s="198"/>
      <c r="M48" s="198"/>
      <c r="N48" s="198"/>
      <c r="O48" s="198"/>
      <c r="P48" s="198"/>
      <c r="Q48" s="199"/>
      <c r="R48" s="118" t="s">
        <v>12</v>
      </c>
      <c r="S48" s="4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c r="CB48" s="17"/>
      <c r="CC48" s="17"/>
      <c r="CD48" s="17"/>
      <c r="CE48" s="17"/>
      <c r="CF48" s="17"/>
      <c r="CG48" s="17"/>
      <c r="CH48" s="17"/>
      <c r="CI48" s="17"/>
      <c r="CJ48" s="17"/>
      <c r="CK48" s="17"/>
      <c r="CL48" s="17"/>
      <c r="CM48" s="17"/>
      <c r="CN48" s="17"/>
      <c r="CO48" s="17"/>
    </row>
    <row r="49" spans="1:93" s="20" customFormat="1" ht="12" customHeight="1">
      <c r="I49" s="3"/>
      <c r="J49" s="197"/>
      <c r="K49" s="198"/>
      <c r="L49" s="198"/>
      <c r="M49" s="198"/>
      <c r="N49" s="198"/>
      <c r="O49" s="198"/>
      <c r="P49" s="198"/>
      <c r="Q49" s="199"/>
      <c r="R49" s="118" t="s">
        <v>15</v>
      </c>
      <c r="S49" s="47"/>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row>
    <row r="50" spans="1:93" s="20" customFormat="1" ht="12" customHeight="1">
      <c r="I50" s="3"/>
      <c r="J50" s="197"/>
      <c r="K50" s="198"/>
      <c r="L50" s="198"/>
      <c r="M50" s="198"/>
      <c r="N50" s="198"/>
      <c r="O50" s="198"/>
      <c r="P50" s="198"/>
      <c r="Q50" s="199"/>
      <c r="R50" s="118" t="s">
        <v>19</v>
      </c>
      <c r="S50" s="47"/>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c r="CL50" s="18"/>
      <c r="CM50" s="18"/>
      <c r="CN50" s="18"/>
      <c r="CO50" s="18"/>
    </row>
    <row r="51" spans="1:93" s="132" customFormat="1" ht="39.75" customHeight="1">
      <c r="A51" s="20"/>
      <c r="B51" s="20"/>
      <c r="C51" s="20"/>
      <c r="D51" s="20"/>
      <c r="E51" s="20"/>
      <c r="F51" s="20"/>
      <c r="G51" s="20"/>
      <c r="H51" s="20"/>
      <c r="I51" s="3"/>
      <c r="J51" s="200"/>
      <c r="K51" s="201"/>
      <c r="L51" s="201"/>
      <c r="M51" s="201"/>
      <c r="N51" s="201"/>
      <c r="O51" s="201"/>
      <c r="P51" s="201"/>
      <c r="Q51" s="202"/>
      <c r="R51" s="67" t="s">
        <v>21</v>
      </c>
      <c r="S51" s="208"/>
      <c r="T51" s="209"/>
      <c r="U51" s="210"/>
      <c r="V51" s="212"/>
      <c r="W51" s="212"/>
      <c r="X51" s="212"/>
      <c r="Y51" s="208"/>
      <c r="Z51" s="209"/>
      <c r="AA51" s="210"/>
      <c r="AB51" s="208"/>
      <c r="AC51" s="209"/>
      <c r="AD51" s="210"/>
      <c r="AE51" s="208"/>
      <c r="AF51" s="209"/>
      <c r="AG51" s="210"/>
      <c r="AH51" s="208"/>
      <c r="AI51" s="209"/>
      <c r="AJ51" s="210"/>
      <c r="AK51" s="208"/>
      <c r="AL51" s="209"/>
      <c r="AM51" s="210"/>
      <c r="AN51" s="208"/>
      <c r="AO51" s="209"/>
      <c r="AP51" s="210"/>
      <c r="AQ51" s="208"/>
      <c r="AR51" s="209"/>
      <c r="AS51" s="210"/>
      <c r="AT51" s="208"/>
      <c r="AU51" s="209"/>
      <c r="AV51" s="210"/>
      <c r="AW51" s="208"/>
      <c r="AX51" s="209"/>
      <c r="AY51" s="210"/>
      <c r="AZ51" s="208"/>
      <c r="BA51" s="209"/>
      <c r="BB51" s="210"/>
      <c r="BC51" s="208"/>
      <c r="BD51" s="209"/>
      <c r="BE51" s="210"/>
      <c r="BF51" s="208"/>
      <c r="BG51" s="209"/>
      <c r="BH51" s="210"/>
      <c r="BI51" s="208"/>
      <c r="BJ51" s="209"/>
      <c r="BK51" s="210"/>
      <c r="BL51" s="208"/>
      <c r="BM51" s="209"/>
      <c r="BN51" s="210"/>
      <c r="BO51" s="208"/>
      <c r="BP51" s="209"/>
      <c r="BQ51" s="210"/>
      <c r="BR51" s="208"/>
      <c r="BS51" s="209"/>
      <c r="BT51" s="210"/>
      <c r="BU51" s="208"/>
      <c r="BV51" s="209"/>
      <c r="BW51" s="210"/>
      <c r="BX51" s="212"/>
      <c r="BY51" s="212"/>
      <c r="BZ51" s="134"/>
      <c r="CA51" s="208"/>
      <c r="CB51" s="209"/>
      <c r="CC51" s="210"/>
      <c r="CD51" s="208"/>
      <c r="CE51" s="209"/>
      <c r="CF51" s="210"/>
      <c r="CG51" s="208"/>
      <c r="CH51" s="209"/>
      <c r="CI51" s="210"/>
      <c r="CJ51" s="212"/>
      <c r="CK51" s="212"/>
      <c r="CL51" s="134"/>
      <c r="CM51" s="191"/>
      <c r="CN51" s="192"/>
      <c r="CO51" s="193"/>
    </row>
    <row r="52" spans="1:93" s="20" customFormat="1" ht="15" customHeight="1">
      <c r="I52" s="3"/>
      <c r="J52" s="52"/>
      <c r="K52" s="52"/>
      <c r="L52" s="52"/>
      <c r="M52" s="52"/>
      <c r="N52" s="52"/>
      <c r="O52" s="52"/>
      <c r="P52" s="3"/>
      <c r="Q52" s="3"/>
      <c r="R52" s="3"/>
      <c r="S52" s="3"/>
      <c r="T52" s="3"/>
      <c r="U52" s="3"/>
      <c r="V52" s="3"/>
      <c r="W52" s="3"/>
      <c r="X52" s="3"/>
      <c r="Y52" s="3"/>
      <c r="Z52" s="3"/>
      <c r="AA52" s="3"/>
      <c r="AB52" s="3"/>
      <c r="CO52" s="2"/>
    </row>
    <row r="53" spans="1:93" s="20" customFormat="1" ht="14.25" customHeight="1">
      <c r="A53" s="2"/>
      <c r="B53" s="3"/>
      <c r="C53" s="3"/>
      <c r="D53" s="10"/>
      <c r="E53" s="3"/>
      <c r="F53" s="3"/>
      <c r="G53" s="7"/>
      <c r="H53" s="3"/>
      <c r="I53" s="3"/>
      <c r="J53" s="3"/>
      <c r="K53" s="3"/>
      <c r="L53" s="3"/>
      <c r="M53" s="3"/>
      <c r="N53" s="3"/>
      <c r="O53" s="3"/>
      <c r="P53" s="3"/>
      <c r="Q53" s="3"/>
      <c r="R53" s="2"/>
      <c r="S53" s="176" t="s">
        <v>161</v>
      </c>
      <c r="T53" s="177"/>
      <c r="U53" s="178"/>
      <c r="V53" s="176" t="s">
        <v>162</v>
      </c>
      <c r="W53" s="177"/>
      <c r="X53" s="178"/>
      <c r="Y53" s="176" t="s">
        <v>163</v>
      </c>
      <c r="Z53" s="177"/>
      <c r="AA53" s="178"/>
      <c r="AB53" s="176" t="s">
        <v>164</v>
      </c>
      <c r="AC53" s="177"/>
      <c r="AD53" s="178"/>
      <c r="AE53" s="176" t="s">
        <v>165</v>
      </c>
      <c r="AF53" s="177"/>
      <c r="AG53" s="178"/>
      <c r="AH53" s="176" t="s">
        <v>166</v>
      </c>
      <c r="AI53" s="177"/>
      <c r="AJ53" s="178"/>
      <c r="AK53" s="176" t="s">
        <v>167</v>
      </c>
      <c r="AL53" s="177"/>
      <c r="AM53" s="178"/>
      <c r="AN53" s="176" t="s">
        <v>168</v>
      </c>
      <c r="AO53" s="177"/>
      <c r="AP53" s="178"/>
      <c r="AQ53" s="176" t="s">
        <v>169</v>
      </c>
      <c r="AR53" s="177"/>
      <c r="AS53" s="178"/>
      <c r="AT53" s="176" t="s">
        <v>170</v>
      </c>
      <c r="AU53" s="177"/>
      <c r="AV53" s="178"/>
      <c r="AW53" s="176" t="s">
        <v>171</v>
      </c>
      <c r="AX53" s="177"/>
      <c r="AY53" s="178"/>
      <c r="AZ53" s="176" t="s">
        <v>172</v>
      </c>
      <c r="BA53" s="177"/>
      <c r="BB53" s="178"/>
      <c r="BC53" s="176" t="s">
        <v>173</v>
      </c>
      <c r="BD53" s="177"/>
      <c r="BE53" s="178"/>
      <c r="BF53" s="176" t="s">
        <v>174</v>
      </c>
      <c r="BG53" s="177"/>
      <c r="BH53" s="178"/>
      <c r="BI53" s="176" t="s">
        <v>175</v>
      </c>
      <c r="BJ53" s="177"/>
      <c r="BK53" s="178"/>
      <c r="BL53" s="176" t="s">
        <v>176</v>
      </c>
      <c r="BM53" s="177"/>
      <c r="BN53" s="178"/>
      <c r="BO53" s="176" t="s">
        <v>177</v>
      </c>
      <c r="BP53" s="177"/>
      <c r="BQ53" s="178"/>
      <c r="BR53" s="176" t="s">
        <v>178</v>
      </c>
      <c r="BS53" s="177"/>
      <c r="BT53" s="178"/>
      <c r="BU53" s="176" t="s">
        <v>179</v>
      </c>
      <c r="BV53" s="177"/>
      <c r="BW53" s="178"/>
      <c r="BX53" s="176" t="s">
        <v>180</v>
      </c>
      <c r="BY53" s="177"/>
      <c r="BZ53" s="178"/>
      <c r="CA53" s="176" t="s">
        <v>181</v>
      </c>
      <c r="CB53" s="177"/>
      <c r="CC53" s="178"/>
      <c r="CD53" s="176" t="s">
        <v>182</v>
      </c>
      <c r="CE53" s="177"/>
      <c r="CF53" s="178"/>
      <c r="CG53" s="176" t="s">
        <v>183</v>
      </c>
      <c r="CH53" s="177"/>
      <c r="CI53" s="178"/>
      <c r="CJ53" s="176" t="s">
        <v>184</v>
      </c>
      <c r="CK53" s="177"/>
      <c r="CL53" s="178"/>
      <c r="CM53" s="176" t="s">
        <v>185</v>
      </c>
      <c r="CN53" s="177"/>
      <c r="CO53" s="178"/>
    </row>
    <row r="54" spans="1:93" s="20" customFormat="1" ht="14.25" customHeight="1">
      <c r="A54" s="2"/>
      <c r="B54" s="11"/>
      <c r="C54" s="11"/>
      <c r="D54" s="10"/>
      <c r="E54" s="11"/>
      <c r="F54" s="11"/>
      <c r="G54" s="7"/>
      <c r="H54" s="11"/>
      <c r="I54" s="3"/>
      <c r="J54" s="3"/>
      <c r="K54" s="3"/>
      <c r="L54" s="3"/>
      <c r="M54" s="3"/>
      <c r="N54" s="3"/>
      <c r="O54" s="3"/>
      <c r="P54" s="3"/>
      <c r="Q54" s="3"/>
      <c r="R54" s="116" t="s">
        <v>50</v>
      </c>
      <c r="S54" s="188"/>
      <c r="T54" s="183"/>
      <c r="U54" s="184"/>
      <c r="V54" s="184"/>
      <c r="W54" s="184"/>
      <c r="X54" s="213"/>
      <c r="Y54" s="188"/>
      <c r="Z54" s="183"/>
      <c r="AA54" s="184"/>
      <c r="AB54" s="188"/>
      <c r="AC54" s="183"/>
      <c r="AD54" s="184"/>
      <c r="AE54" s="188"/>
      <c r="AF54" s="183"/>
      <c r="AG54" s="184"/>
      <c r="AH54" s="188"/>
      <c r="AI54" s="183"/>
      <c r="AJ54" s="184"/>
      <c r="AK54" s="188"/>
      <c r="AL54" s="183"/>
      <c r="AM54" s="184"/>
      <c r="AN54" s="188"/>
      <c r="AO54" s="183"/>
      <c r="AP54" s="184"/>
      <c r="AQ54" s="188"/>
      <c r="AR54" s="183"/>
      <c r="AS54" s="184"/>
      <c r="AT54" s="188"/>
      <c r="AU54" s="183"/>
      <c r="AV54" s="184"/>
      <c r="AW54" s="188"/>
      <c r="AX54" s="183"/>
      <c r="AY54" s="184"/>
      <c r="AZ54" s="188"/>
      <c r="BA54" s="183"/>
      <c r="BB54" s="184"/>
      <c r="BC54" s="188"/>
      <c r="BD54" s="183"/>
      <c r="BE54" s="184"/>
      <c r="BF54" s="188"/>
      <c r="BG54" s="183"/>
      <c r="BH54" s="184"/>
      <c r="BI54" s="188"/>
      <c r="BJ54" s="183"/>
      <c r="BK54" s="184"/>
      <c r="BL54" s="188"/>
      <c r="BM54" s="183"/>
      <c r="BN54" s="184"/>
      <c r="BO54" s="188"/>
      <c r="BP54" s="183"/>
      <c r="BQ54" s="184"/>
      <c r="BR54" s="188"/>
      <c r="BS54" s="183"/>
      <c r="BT54" s="184"/>
      <c r="BU54" s="188"/>
      <c r="BV54" s="183"/>
      <c r="BW54" s="184"/>
      <c r="BX54" s="188"/>
      <c r="BY54" s="183"/>
      <c r="BZ54" s="184"/>
      <c r="CA54" s="188"/>
      <c r="CB54" s="183"/>
      <c r="CC54" s="184"/>
      <c r="CD54" s="188"/>
      <c r="CE54" s="183"/>
      <c r="CF54" s="184"/>
      <c r="CG54" s="188"/>
      <c r="CH54" s="183"/>
      <c r="CI54" s="184"/>
      <c r="CJ54" s="188"/>
      <c r="CK54" s="183"/>
      <c r="CL54" s="184"/>
      <c r="CM54" s="188"/>
      <c r="CN54" s="183"/>
      <c r="CO54" s="183"/>
    </row>
    <row r="55" spans="1:93" s="131" customFormat="1" ht="27.75" customHeight="1">
      <c r="A55" s="2"/>
      <c r="B55" s="29"/>
      <c r="C55" s="29"/>
      <c r="D55" s="29"/>
      <c r="E55" s="29"/>
      <c r="F55" s="20"/>
      <c r="G55" s="2"/>
      <c r="H55" s="29"/>
      <c r="I55" s="3"/>
      <c r="J55" s="3"/>
      <c r="K55" s="3"/>
      <c r="L55" s="3"/>
      <c r="M55" s="3"/>
      <c r="N55" s="3"/>
      <c r="O55" s="3"/>
      <c r="P55" s="3"/>
      <c r="Q55" s="3"/>
      <c r="R55" s="77" t="s">
        <v>0</v>
      </c>
      <c r="S55" s="185"/>
      <c r="T55" s="186"/>
      <c r="U55" s="187"/>
      <c r="V55" s="214"/>
      <c r="W55" s="214"/>
      <c r="X55" s="214"/>
      <c r="Y55" s="185"/>
      <c r="Z55" s="186"/>
      <c r="AA55" s="187"/>
      <c r="AB55" s="185"/>
      <c r="AC55" s="186"/>
      <c r="AD55" s="187"/>
      <c r="AE55" s="185"/>
      <c r="AF55" s="186"/>
      <c r="AG55" s="187"/>
      <c r="AH55" s="185"/>
      <c r="AI55" s="186"/>
      <c r="AJ55" s="187"/>
      <c r="AK55" s="185"/>
      <c r="AL55" s="186"/>
      <c r="AM55" s="187"/>
      <c r="AN55" s="185"/>
      <c r="AO55" s="186"/>
      <c r="AP55" s="187"/>
      <c r="AQ55" s="185"/>
      <c r="AR55" s="186"/>
      <c r="AS55" s="187"/>
      <c r="AT55" s="185"/>
      <c r="AU55" s="186"/>
      <c r="AV55" s="187"/>
      <c r="AW55" s="185"/>
      <c r="AX55" s="186"/>
      <c r="AY55" s="187"/>
      <c r="AZ55" s="185"/>
      <c r="BA55" s="186"/>
      <c r="BB55" s="187"/>
      <c r="BC55" s="185"/>
      <c r="BD55" s="186"/>
      <c r="BE55" s="187"/>
      <c r="BF55" s="185"/>
      <c r="BG55" s="186"/>
      <c r="BH55" s="187"/>
      <c r="BI55" s="185"/>
      <c r="BJ55" s="186"/>
      <c r="BK55" s="187"/>
      <c r="BL55" s="185"/>
      <c r="BM55" s="186"/>
      <c r="BN55" s="187"/>
      <c r="BO55" s="185"/>
      <c r="BP55" s="186"/>
      <c r="BQ55" s="187"/>
      <c r="BR55" s="185"/>
      <c r="BS55" s="186"/>
      <c r="BT55" s="187"/>
      <c r="BU55" s="185"/>
      <c r="BV55" s="186"/>
      <c r="BW55" s="187"/>
      <c r="BX55" s="185"/>
      <c r="BY55" s="186"/>
      <c r="BZ55" s="187"/>
      <c r="CA55" s="185"/>
      <c r="CB55" s="186"/>
      <c r="CC55" s="187"/>
      <c r="CD55" s="185"/>
      <c r="CE55" s="186"/>
      <c r="CF55" s="187"/>
      <c r="CG55" s="185"/>
      <c r="CH55" s="186"/>
      <c r="CI55" s="187"/>
      <c r="CJ55" s="185"/>
      <c r="CK55" s="186"/>
      <c r="CL55" s="187"/>
      <c r="CM55" s="185"/>
      <c r="CN55" s="186"/>
      <c r="CO55" s="187"/>
    </row>
    <row r="56" spans="1:93" s="20" customFormat="1" ht="14.1" customHeight="1">
      <c r="A56" s="2"/>
      <c r="B56" s="29"/>
      <c r="C56" s="29"/>
      <c r="D56" s="29"/>
      <c r="E56" s="29"/>
      <c r="F56" s="29"/>
      <c r="G56" s="2"/>
      <c r="H56" s="29"/>
      <c r="I56" s="3"/>
      <c r="J56" s="3"/>
      <c r="K56" s="3"/>
      <c r="L56" s="3"/>
      <c r="M56" s="3"/>
      <c r="N56" s="3"/>
      <c r="O56" s="3"/>
      <c r="P56" s="3"/>
      <c r="Q56" s="3"/>
      <c r="R56" s="63" t="s">
        <v>48</v>
      </c>
      <c r="S56" s="188"/>
      <c r="T56" s="183"/>
      <c r="U56" s="184"/>
      <c r="V56" s="188"/>
      <c r="W56" s="183"/>
      <c r="X56" s="184"/>
      <c r="Y56" s="188"/>
      <c r="Z56" s="183"/>
      <c r="AA56" s="184"/>
      <c r="AB56" s="188"/>
      <c r="AC56" s="183"/>
      <c r="AD56" s="184"/>
      <c r="AE56" s="188"/>
      <c r="AF56" s="183"/>
      <c r="AG56" s="184"/>
      <c r="AH56" s="188"/>
      <c r="AI56" s="183"/>
      <c r="AJ56" s="184"/>
      <c r="AK56" s="188"/>
      <c r="AL56" s="183"/>
      <c r="AM56" s="184"/>
      <c r="AN56" s="188"/>
      <c r="AO56" s="183"/>
      <c r="AP56" s="184"/>
      <c r="AQ56" s="188"/>
      <c r="AR56" s="183"/>
      <c r="AS56" s="184"/>
      <c r="AT56" s="188"/>
      <c r="AU56" s="183"/>
      <c r="AV56" s="184"/>
      <c r="AW56" s="188"/>
      <c r="AX56" s="183"/>
      <c r="AY56" s="184"/>
      <c r="AZ56" s="188"/>
      <c r="BA56" s="183"/>
      <c r="BB56" s="184"/>
      <c r="BC56" s="188"/>
      <c r="BD56" s="183"/>
      <c r="BE56" s="184"/>
      <c r="BF56" s="188"/>
      <c r="BG56" s="183"/>
      <c r="BH56" s="184"/>
      <c r="BI56" s="188"/>
      <c r="BJ56" s="183"/>
      <c r="BK56" s="184"/>
      <c r="BL56" s="188"/>
      <c r="BM56" s="183"/>
      <c r="BN56" s="184"/>
      <c r="BO56" s="188"/>
      <c r="BP56" s="183"/>
      <c r="BQ56" s="184"/>
      <c r="BR56" s="188"/>
      <c r="BS56" s="183"/>
      <c r="BT56" s="184"/>
      <c r="BU56" s="188"/>
      <c r="BV56" s="183"/>
      <c r="BW56" s="184"/>
      <c r="BX56" s="188"/>
      <c r="BY56" s="184"/>
      <c r="BZ56" s="81"/>
      <c r="CA56" s="188"/>
      <c r="CB56" s="183"/>
      <c r="CC56" s="184"/>
      <c r="CD56" s="188"/>
      <c r="CE56" s="183"/>
      <c r="CF56" s="184"/>
      <c r="CG56" s="188"/>
      <c r="CH56" s="183"/>
      <c r="CI56" s="184"/>
      <c r="CJ56" s="188"/>
      <c r="CK56" s="183"/>
      <c r="CL56" s="184"/>
      <c r="CM56" s="188"/>
      <c r="CN56" s="183"/>
      <c r="CO56" s="184"/>
    </row>
    <row r="57" spans="1:93" s="124" customFormat="1" ht="14.1" customHeight="1">
      <c r="A57" s="2"/>
      <c r="B57" s="211"/>
      <c r="C57" s="29"/>
      <c r="D57" s="2"/>
      <c r="E57" s="30"/>
      <c r="F57" s="9"/>
      <c r="G57" s="9"/>
      <c r="H57" s="30"/>
      <c r="I57" s="3"/>
      <c r="J57" s="3"/>
      <c r="K57" s="3"/>
      <c r="L57" s="3"/>
      <c r="M57" s="3"/>
      <c r="N57" s="3"/>
      <c r="O57" s="3"/>
      <c r="P57" s="3"/>
      <c r="Q57" s="3"/>
      <c r="R57" s="63" t="s">
        <v>14</v>
      </c>
      <c r="S57" s="122">
        <f>$L$24</f>
        <v>2025</v>
      </c>
      <c r="T57" s="123">
        <f>$M$24</f>
        <v>2024</v>
      </c>
      <c r="U57" s="123">
        <f>N24</f>
        <v>2023</v>
      </c>
      <c r="V57" s="123">
        <f>$L$24</f>
        <v>2025</v>
      </c>
      <c r="W57" s="123">
        <f>M24</f>
        <v>2024</v>
      </c>
      <c r="X57" s="123">
        <f>N24</f>
        <v>2023</v>
      </c>
      <c r="Y57" s="123">
        <f>$L$24</f>
        <v>2025</v>
      </c>
      <c r="Z57" s="123">
        <f>$M$24</f>
        <v>2024</v>
      </c>
      <c r="AA57" s="123">
        <f>N24</f>
        <v>2023</v>
      </c>
      <c r="AB57" s="123">
        <f>$L$24</f>
        <v>2025</v>
      </c>
      <c r="AC57" s="123">
        <f>$M$24</f>
        <v>2024</v>
      </c>
      <c r="AD57" s="123">
        <f>N24</f>
        <v>2023</v>
      </c>
      <c r="AE57" s="123">
        <f>$L$24</f>
        <v>2025</v>
      </c>
      <c r="AF57" s="123">
        <f>$M$24</f>
        <v>2024</v>
      </c>
      <c r="AG57" s="123">
        <f>N24</f>
        <v>2023</v>
      </c>
      <c r="AH57" s="123">
        <f>$L$24</f>
        <v>2025</v>
      </c>
      <c r="AI57" s="123">
        <f>$M$24</f>
        <v>2024</v>
      </c>
      <c r="AJ57" s="123">
        <f>N24</f>
        <v>2023</v>
      </c>
      <c r="AK57" s="123">
        <f>$L$24</f>
        <v>2025</v>
      </c>
      <c r="AL57" s="123">
        <f>$M$24</f>
        <v>2024</v>
      </c>
      <c r="AM57" s="123">
        <f>N24</f>
        <v>2023</v>
      </c>
      <c r="AN57" s="123">
        <f>$L$24</f>
        <v>2025</v>
      </c>
      <c r="AO57" s="123">
        <f>$M$24</f>
        <v>2024</v>
      </c>
      <c r="AP57" s="123">
        <f>N24</f>
        <v>2023</v>
      </c>
      <c r="AQ57" s="123">
        <f>$L$24</f>
        <v>2025</v>
      </c>
      <c r="AR57" s="123">
        <f>$M$24</f>
        <v>2024</v>
      </c>
      <c r="AS57" s="123">
        <f>N24</f>
        <v>2023</v>
      </c>
      <c r="AT57" s="123">
        <f>$L$24</f>
        <v>2025</v>
      </c>
      <c r="AU57" s="123">
        <f>$M$24</f>
        <v>2024</v>
      </c>
      <c r="AV57" s="123">
        <f>N24</f>
        <v>2023</v>
      </c>
      <c r="AW57" s="123">
        <f>$L$24</f>
        <v>2025</v>
      </c>
      <c r="AX57" s="123">
        <f>$M$24</f>
        <v>2024</v>
      </c>
      <c r="AY57" s="123">
        <f>N24</f>
        <v>2023</v>
      </c>
      <c r="AZ57" s="123">
        <f>$L$24</f>
        <v>2025</v>
      </c>
      <c r="BA57" s="123">
        <f>$M$24</f>
        <v>2024</v>
      </c>
      <c r="BB57" s="123">
        <f>N24</f>
        <v>2023</v>
      </c>
      <c r="BC57" s="123">
        <f>$L$24</f>
        <v>2025</v>
      </c>
      <c r="BD57" s="123">
        <f>$M$24</f>
        <v>2024</v>
      </c>
      <c r="BE57" s="123">
        <f>N24</f>
        <v>2023</v>
      </c>
      <c r="BF57" s="123">
        <f>$L$24</f>
        <v>2025</v>
      </c>
      <c r="BG57" s="123">
        <f>$M$24</f>
        <v>2024</v>
      </c>
      <c r="BH57" s="123">
        <f>N24</f>
        <v>2023</v>
      </c>
      <c r="BI57" s="123">
        <f>$L$24</f>
        <v>2025</v>
      </c>
      <c r="BJ57" s="123">
        <f>$M$24</f>
        <v>2024</v>
      </c>
      <c r="BK57" s="123">
        <f>N24</f>
        <v>2023</v>
      </c>
      <c r="BL57" s="123">
        <f>$L$24</f>
        <v>2025</v>
      </c>
      <c r="BM57" s="123">
        <f>$M$24</f>
        <v>2024</v>
      </c>
      <c r="BN57" s="123">
        <f>N24</f>
        <v>2023</v>
      </c>
      <c r="BO57" s="123">
        <f>$L$24</f>
        <v>2025</v>
      </c>
      <c r="BP57" s="123">
        <f>$M$24</f>
        <v>2024</v>
      </c>
      <c r="BQ57" s="123">
        <f>N24</f>
        <v>2023</v>
      </c>
      <c r="BR57" s="123">
        <f t="shared" ref="BR57" si="48">$L$24</f>
        <v>2025</v>
      </c>
      <c r="BS57" s="123">
        <f t="shared" ref="BS57" si="49">$M$24</f>
        <v>2024</v>
      </c>
      <c r="BT57" s="123">
        <f>N24</f>
        <v>2023</v>
      </c>
      <c r="BU57" s="123">
        <f t="shared" ref="BU57" si="50">$L$24</f>
        <v>2025</v>
      </c>
      <c r="BV57" s="123">
        <f t="shared" ref="BV57" si="51">$M$24</f>
        <v>2024</v>
      </c>
      <c r="BW57" s="123">
        <f>N24</f>
        <v>2023</v>
      </c>
      <c r="BX57" s="123">
        <f t="shared" ref="BX57" si="52">$L$24</f>
        <v>2025</v>
      </c>
      <c r="BY57" s="123">
        <f t="shared" ref="BY57" si="53">$M$24</f>
        <v>2024</v>
      </c>
      <c r="BZ57" s="123">
        <f>N24</f>
        <v>2023</v>
      </c>
      <c r="CA57" s="123">
        <f t="shared" ref="CA57" si="54">$L$24</f>
        <v>2025</v>
      </c>
      <c r="CB57" s="123">
        <f t="shared" ref="CB57" si="55">$M$24</f>
        <v>2024</v>
      </c>
      <c r="CC57" s="123">
        <f>N24</f>
        <v>2023</v>
      </c>
      <c r="CD57" s="123">
        <f t="shared" ref="CD57" si="56">$L$24</f>
        <v>2025</v>
      </c>
      <c r="CE57" s="123">
        <f t="shared" ref="CE57" si="57">$M$24</f>
        <v>2024</v>
      </c>
      <c r="CF57" s="123">
        <f>N24</f>
        <v>2023</v>
      </c>
      <c r="CG57" s="123">
        <f t="shared" ref="CG57" si="58">$L$24</f>
        <v>2025</v>
      </c>
      <c r="CH57" s="123">
        <f t="shared" ref="CH57" si="59">$M$24</f>
        <v>2024</v>
      </c>
      <c r="CI57" s="123">
        <f>N24</f>
        <v>2023</v>
      </c>
      <c r="CJ57" s="123">
        <f t="shared" ref="CJ57" si="60">$L$24</f>
        <v>2025</v>
      </c>
      <c r="CK57" s="123">
        <f t="shared" ref="CK57" si="61">$M$24</f>
        <v>2024</v>
      </c>
      <c r="CL57" s="123">
        <f>N24</f>
        <v>2023</v>
      </c>
      <c r="CM57" s="123">
        <f t="shared" ref="CM57" si="62">$L$24</f>
        <v>2025</v>
      </c>
      <c r="CN57" s="123">
        <f t="shared" ref="CN57" si="63">$M$24</f>
        <v>2024</v>
      </c>
      <c r="CO57" s="123">
        <f>N24</f>
        <v>2023</v>
      </c>
    </row>
    <row r="58" spans="1:93" s="20" customFormat="1" ht="14.1" customHeight="1">
      <c r="A58" s="2"/>
      <c r="B58" s="211"/>
      <c r="C58" s="29"/>
      <c r="D58" s="2"/>
      <c r="E58" s="31"/>
      <c r="F58" s="9"/>
      <c r="G58" s="9"/>
      <c r="H58" s="31"/>
      <c r="I58" s="3"/>
      <c r="J58" s="3"/>
      <c r="K58" s="3"/>
      <c r="L58" s="3"/>
      <c r="M58" s="3"/>
      <c r="N58" s="3"/>
      <c r="O58" s="3"/>
      <c r="P58" s="3"/>
      <c r="Q58" s="3"/>
      <c r="R58" s="116" t="s">
        <v>51</v>
      </c>
      <c r="S58" s="45">
        <f>IF(S54="Saistītais",100%,IF(S54="Partneris",49.99%,0))</f>
        <v>0</v>
      </c>
      <c r="T58" s="45">
        <f>IF(S54="Saistītais",100%,IF(S54="Partneris",49.99%,0))</f>
        <v>0</v>
      </c>
      <c r="U58" s="45">
        <f>IF(S54="Saistītais",100%,IF(S54="Partneris",49.99%,0))</f>
        <v>0</v>
      </c>
      <c r="V58" s="45">
        <f>IF(V54="Saistītais",100%,IF(V54="Partneris",49.99%,0))</f>
        <v>0</v>
      </c>
      <c r="W58" s="45">
        <f>IF(V54="Saistītais",100%,IF(V54="Partneris",49.99%,0))</f>
        <v>0</v>
      </c>
      <c r="X58" s="45">
        <f>IF(V54="Saistītais",100%,IF(V54="Partneris",49.99%,0))</f>
        <v>0</v>
      </c>
      <c r="Y58" s="45">
        <f>IF(Y54="Saistītais",100%,IF(Y54="Partneris",49.99%,0))</f>
        <v>0</v>
      </c>
      <c r="Z58" s="45">
        <f>IF(Y54="Saistītais",100%,IF(Y54="Partneris",49.99%,0))</f>
        <v>0</v>
      </c>
      <c r="AA58" s="45">
        <f>IF(Y54="Saistītais",100%,IF(Y54="Partneris",49.99%,0))</f>
        <v>0</v>
      </c>
      <c r="AB58" s="45">
        <f>IF(AB54="Saistītais",100%,IF(AB54="Partneris",49.99%,0))</f>
        <v>0</v>
      </c>
      <c r="AC58" s="45">
        <f>IF(AB54="Saistītais",100%,IF(AB54="Partneris",49.99%,0))</f>
        <v>0</v>
      </c>
      <c r="AD58" s="45">
        <f>IF(AB54="Saistītais",100%,IF(AB54="Partneris",49.99%,0))</f>
        <v>0</v>
      </c>
      <c r="AE58" s="45">
        <f>IF(AE54="Saistītais",100%,IF(AE54="Partneris",49.99%,0))</f>
        <v>0</v>
      </c>
      <c r="AF58" s="45">
        <f>IF(AE54="Saistītais",100%,IF(AE54="Partneris",49.99%,0))</f>
        <v>0</v>
      </c>
      <c r="AG58" s="45">
        <f>IF(AE54="Saistītais",100%,IF(AE54="Partneris",49.99%,0))</f>
        <v>0</v>
      </c>
      <c r="AH58" s="45">
        <f>IF(AH54="Saistītais",100%,IF(AH54="Partneris",49.99%,0))</f>
        <v>0</v>
      </c>
      <c r="AI58" s="45">
        <f>IF(AH54="Saistītais",100%,IF(AH54="Partneris",49.99%,0))</f>
        <v>0</v>
      </c>
      <c r="AJ58" s="45">
        <f>IF(AH54="Saistītais",100%,IF(AH54="Partneris",49.99%,0))</f>
        <v>0</v>
      </c>
      <c r="AK58" s="45">
        <f>IF(AK54="Saistītais",100%,IF(AK54="Partneris",49.99%,0))</f>
        <v>0</v>
      </c>
      <c r="AL58" s="45">
        <f>IF(AK54="Saistītais",100%,IF(AK54="Partneris",49.99%,0))</f>
        <v>0</v>
      </c>
      <c r="AM58" s="45">
        <f>IF(AK54="Saistītais",100%,IF(AK54="Partneris",49.99%,0))</f>
        <v>0</v>
      </c>
      <c r="AN58" s="45">
        <f>IF(AN54="Saistītais",100%,IF(AN54="Partneris",49.99%,0))</f>
        <v>0</v>
      </c>
      <c r="AO58" s="45">
        <f>IF(AN54="Saistītais",100%,IF(AN54="Partneris",49.99%,0))</f>
        <v>0</v>
      </c>
      <c r="AP58" s="45">
        <f>IF(AN54="Saistītais",100%,IF(AN54="Partneris",49.99%,0))</f>
        <v>0</v>
      </c>
      <c r="AQ58" s="45">
        <f>IF(AQ54="Saistītais",100%,IF(AQ54="Partneris",49.99%,0))</f>
        <v>0</v>
      </c>
      <c r="AR58" s="45">
        <f>IF(AQ54="Saistītais",100%,IF(AQ54="Partneris",49.99%,0))</f>
        <v>0</v>
      </c>
      <c r="AS58" s="45">
        <f>IF(AQ54="Saistītais",100%,IF(AQ54="Partneris",49.99%,0))</f>
        <v>0</v>
      </c>
      <c r="AT58" s="45">
        <f>IF(AT54="Saistītais",100%,IF(AT54="Partneris",49.99%,0))</f>
        <v>0</v>
      </c>
      <c r="AU58" s="45">
        <f>IF(AT54="Saistītais",100%,IF(AT54="Partneris",49.99%,0))</f>
        <v>0</v>
      </c>
      <c r="AV58" s="45">
        <f>IF(AT54="Saistītais",100%,IF(AT54="Partneris",49.99%,0))</f>
        <v>0</v>
      </c>
      <c r="AW58" s="45">
        <f>IF(AW54="Saistītais",100%,IF(AW54="Partneris",49.99%,0))</f>
        <v>0</v>
      </c>
      <c r="AX58" s="45">
        <f>IF(AW54="Saistītais",100%,IF(AW54="Partneris",49.99%,0))</f>
        <v>0</v>
      </c>
      <c r="AY58" s="45">
        <f>IF(AW54="Saistītais",100%,IF(AW54="Partneris",49.99%,0))</f>
        <v>0</v>
      </c>
      <c r="AZ58" s="45">
        <f>IF(AZ54="Saistītais",100%,IF(AZ54="Partneris",49.99%,0))</f>
        <v>0</v>
      </c>
      <c r="BA58" s="45">
        <f>IF(AZ54="Saistītais",100%,IF(AZ54="Partneris",49.99%,0))</f>
        <v>0</v>
      </c>
      <c r="BB58" s="45">
        <f>IF(AZ54="Saistītais",100%,IF(AZ54="Partneris",49.99%,0))</f>
        <v>0</v>
      </c>
      <c r="BC58" s="45">
        <f>IF(BC54="Saistītais",100%,IF(BC54="Partneris",49.99%,0))</f>
        <v>0</v>
      </c>
      <c r="BD58" s="45">
        <f>IF(BC54="Saistītais",100%,IF(BC54="Partneris",49.99%,0))</f>
        <v>0</v>
      </c>
      <c r="BE58" s="45">
        <f>IF(BC54="Saistītais",100%,IF(BC54="Partneris",49.99%,0))</f>
        <v>0</v>
      </c>
      <c r="BF58" s="45">
        <f>IF(BF54="Saistītais",100%,IF(BF54="Partneris",49.99%,0))</f>
        <v>0</v>
      </c>
      <c r="BG58" s="45">
        <f>IF(BF54="Saistītais",100%,IF(BF54="Partneris",49.99%,0))</f>
        <v>0</v>
      </c>
      <c r="BH58" s="45">
        <f>IF(BF54="Saistītais",100%,IF(BF54="Partneris",49.99%,0))</f>
        <v>0</v>
      </c>
      <c r="BI58" s="45">
        <f>IF(BI54="Saistītais",100%,IF(BI54="Partneris",49.99%,0))</f>
        <v>0</v>
      </c>
      <c r="BJ58" s="45">
        <f>IF(BI54="Saistītais",100%,IF(BI54="Partneris",49.99%,0))</f>
        <v>0</v>
      </c>
      <c r="BK58" s="45">
        <f>IF(BI54="Saistītais",100%,IF(BI54="Partneris",49.99%,0))</f>
        <v>0</v>
      </c>
      <c r="BL58" s="45">
        <f>IF(BL54="Saistītais",100%,IF(BL54="Partneris",49.99%,0))</f>
        <v>0</v>
      </c>
      <c r="BM58" s="45">
        <f>IF(BL54="Saistītais",100%,IF(BL54="Partneris",49.99%,0))</f>
        <v>0</v>
      </c>
      <c r="BN58" s="45">
        <f>IF(BL54="Saistītais",100%,IF(BL54="Partneris",49.99%,0))</f>
        <v>0</v>
      </c>
      <c r="BO58" s="45">
        <f>IF(BO54="Saistītais",100%,IF(BO54="Partneris",49.99%,0))</f>
        <v>0</v>
      </c>
      <c r="BP58" s="45">
        <f>IF(BO54="Saistītais",100%,IF(BO54="Partneris",49.99%,0))</f>
        <v>0</v>
      </c>
      <c r="BQ58" s="45">
        <f>IF(BO54="Saistītais",100%,IF(BO54="Partneris",49.99%,0))</f>
        <v>0</v>
      </c>
      <c r="BR58" s="45">
        <f>IF(BR54="Saistītais",100%,IF(BR54="Partneris",49.99%,0))</f>
        <v>0</v>
      </c>
      <c r="BS58" s="45">
        <f>IF(BR54="Saistītais",100%,IF(BR54="Partneris",49.99%,0))</f>
        <v>0</v>
      </c>
      <c r="BT58" s="45">
        <f>IF(BR54="Saistītais",100%,IF(BR54="Partneris",49.99%,0))</f>
        <v>0</v>
      </c>
      <c r="BU58" s="45">
        <f>IF(BU54="Saistītais",100%,IF(BU54="Partneris",49.99%,0))</f>
        <v>0</v>
      </c>
      <c r="BV58" s="45">
        <f>IF(BU54="Saistītais",100%,IF(BU54="Partneris",49.99%,0))</f>
        <v>0</v>
      </c>
      <c r="BW58" s="45">
        <f>IF(BU54="Saistītais",100%,IF(BU54="Partneris",49.99%,0))</f>
        <v>0</v>
      </c>
      <c r="BX58" s="45">
        <f>IF(BX54="Saistītais",100%,IF(BX54="Partneris",49.99%,0))</f>
        <v>0</v>
      </c>
      <c r="BY58" s="45">
        <f>IF(BX54="Saistītais",100%,IF(BX54="Partneris",49.99%,0))</f>
        <v>0</v>
      </c>
      <c r="BZ58" s="45">
        <f>IF(BX54="Saistītais",100%,IF(BX54="Partneris",49.99%,0))</f>
        <v>0</v>
      </c>
      <c r="CA58" s="45">
        <f>IF(CA54="Saistītais",100%,IF(CA54="Partneris",49.99%,0))</f>
        <v>0</v>
      </c>
      <c r="CB58" s="45">
        <f>IF(CA54="Saistītais",100%,IF(CA54="Partneris",49.99%,0))</f>
        <v>0</v>
      </c>
      <c r="CC58" s="45">
        <f>IF(CA54="Saistītais",100%,IF(CA54="Partneris",49.99%,0))</f>
        <v>0</v>
      </c>
      <c r="CD58" s="45">
        <f>IF(CD54="Saistītais",100%,IF(CD54="Partneris",49.99%,0))</f>
        <v>0</v>
      </c>
      <c r="CE58" s="45">
        <f>IF(CD54="Saistītais",100%,IF(CD54="Partneris",49.99%,0))</f>
        <v>0</v>
      </c>
      <c r="CF58" s="45">
        <f>IF(CD54="Saistītais",100%,IF(CD54="Partneris",49.99%,0))</f>
        <v>0</v>
      </c>
      <c r="CG58" s="45">
        <f>IF(CG54="Saistītais",100%,IF(CG54="Partneris",49.99%,0))</f>
        <v>0</v>
      </c>
      <c r="CH58" s="45">
        <f>IF(CG54="Saistītais",100%,IF(CG54="Partneris",49.99%,0))</f>
        <v>0</v>
      </c>
      <c r="CI58" s="45">
        <f>IF(CG54="Saistītais",100%,IF(CG54="Partneris",49.99%,0))</f>
        <v>0</v>
      </c>
      <c r="CJ58" s="45">
        <f>IF(CJ54="Saistītais",100%,IF(CJ54="Partneris",49.99%,0))</f>
        <v>0</v>
      </c>
      <c r="CK58" s="45">
        <f>IF(CJ54="Saistītais",100%,IF(CJ54="Partneris",49.99%,0))</f>
        <v>0</v>
      </c>
      <c r="CL58" s="45">
        <f>IF(CJ54="Saistītais",100%,IF(CJ54="Partneris",49.99%,0))</f>
        <v>0</v>
      </c>
      <c r="CM58" s="45">
        <f>IF(CM54="Saistītais",100%,IF(CM54="Partneris",49.99%,0))</f>
        <v>0</v>
      </c>
      <c r="CN58" s="45">
        <f>IF(CM54="Saistītais",100%,IF(CM54="Partneris",49.99%,0))</f>
        <v>0</v>
      </c>
      <c r="CO58" s="45">
        <f>IF(CM54="Saistītais",100%,IF(CM54="Partneris",49.99%,0))</f>
        <v>0</v>
      </c>
    </row>
    <row r="59" spans="1:93" s="20" customFormat="1">
      <c r="A59" s="2"/>
      <c r="B59" s="211"/>
      <c r="C59" s="29"/>
      <c r="D59" s="2"/>
      <c r="E59" s="31"/>
      <c r="F59" s="9"/>
      <c r="G59" s="9"/>
      <c r="H59" s="31"/>
      <c r="I59" s="3"/>
      <c r="J59" s="3"/>
      <c r="K59" s="3"/>
      <c r="L59" s="3"/>
      <c r="M59" s="3"/>
      <c r="N59" s="3"/>
      <c r="O59" s="3"/>
      <c r="P59" s="3"/>
      <c r="Q59" s="3"/>
      <c r="R59" s="64" t="s">
        <v>12</v>
      </c>
      <c r="S59" s="4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7"/>
      <c r="BE59" s="17"/>
      <c r="BF59" s="17"/>
      <c r="BG59" s="17"/>
      <c r="BH59" s="17"/>
      <c r="BI59" s="17"/>
      <c r="BJ59" s="17"/>
      <c r="BK59" s="17"/>
      <c r="BL59" s="17"/>
      <c r="BM59" s="17"/>
      <c r="BN59" s="17"/>
      <c r="BO59" s="17"/>
      <c r="BP59" s="17"/>
      <c r="BQ59" s="17"/>
      <c r="BR59" s="17"/>
      <c r="BS59" s="17"/>
      <c r="BT59" s="17"/>
      <c r="BU59" s="17"/>
      <c r="BV59" s="17"/>
      <c r="BW59" s="17"/>
      <c r="BX59" s="17"/>
      <c r="BY59" s="17"/>
      <c r="BZ59" s="17"/>
      <c r="CA59" s="17"/>
      <c r="CB59" s="17"/>
      <c r="CC59" s="17"/>
      <c r="CD59" s="17"/>
      <c r="CE59" s="17"/>
      <c r="CF59" s="17"/>
      <c r="CG59" s="17"/>
      <c r="CH59" s="17"/>
      <c r="CI59" s="17"/>
      <c r="CJ59" s="17"/>
      <c r="CK59" s="17"/>
      <c r="CL59" s="17"/>
      <c r="CM59" s="17"/>
      <c r="CN59" s="17"/>
      <c r="CO59" s="17"/>
    </row>
    <row r="60" spans="1:93" s="20" customFormat="1">
      <c r="A60" s="2"/>
      <c r="B60" s="36"/>
      <c r="C60" s="29"/>
      <c r="D60" s="2"/>
      <c r="E60" s="30"/>
      <c r="F60" s="9"/>
      <c r="G60" s="9"/>
      <c r="H60" s="30"/>
      <c r="I60" s="3"/>
      <c r="J60" s="3"/>
      <c r="K60" s="3"/>
      <c r="L60" s="3"/>
      <c r="M60" s="3"/>
      <c r="N60" s="3"/>
      <c r="O60" s="3"/>
      <c r="P60" s="3"/>
      <c r="Q60" s="3"/>
      <c r="R60" s="64" t="s">
        <v>15</v>
      </c>
      <c r="S60" s="47"/>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c r="CL60" s="18"/>
      <c r="CM60" s="18"/>
      <c r="CN60" s="18"/>
      <c r="CO60" s="18"/>
    </row>
    <row r="61" spans="1:93" s="20" customFormat="1">
      <c r="A61" s="2"/>
      <c r="B61" s="211"/>
      <c r="C61" s="29"/>
      <c r="D61" s="37"/>
      <c r="E61" s="30"/>
      <c r="F61" s="9"/>
      <c r="G61" s="9"/>
      <c r="H61" s="30"/>
      <c r="I61" s="3"/>
      <c r="J61" s="3"/>
      <c r="K61" s="3"/>
      <c r="L61" s="3"/>
      <c r="M61" s="3"/>
      <c r="N61" s="3"/>
      <c r="O61" s="3"/>
      <c r="P61" s="3"/>
      <c r="Q61" s="3"/>
      <c r="R61" s="64" t="s">
        <v>19</v>
      </c>
      <c r="S61" s="47"/>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c r="CL61" s="18"/>
      <c r="CM61" s="18"/>
      <c r="CN61" s="18"/>
      <c r="CO61" s="18"/>
    </row>
    <row r="62" spans="1:93" s="20" customFormat="1" ht="32.25" customHeight="1">
      <c r="B62" s="211"/>
      <c r="C62" s="29"/>
      <c r="D62" s="37"/>
      <c r="E62" s="31"/>
      <c r="F62" s="9"/>
      <c r="G62" s="9"/>
      <c r="H62" s="31"/>
      <c r="I62" s="3"/>
      <c r="J62" s="3"/>
      <c r="K62" s="3"/>
      <c r="L62" s="3"/>
      <c r="M62" s="3"/>
      <c r="N62" s="3"/>
      <c r="O62" s="3"/>
      <c r="P62" s="3"/>
      <c r="Q62" s="3"/>
      <c r="R62" s="48" t="s">
        <v>21</v>
      </c>
      <c r="S62" s="208"/>
      <c r="T62" s="209"/>
      <c r="U62" s="210"/>
      <c r="V62" s="212"/>
      <c r="W62" s="212"/>
      <c r="X62" s="212"/>
      <c r="Y62" s="208"/>
      <c r="Z62" s="209"/>
      <c r="AA62" s="210"/>
      <c r="AB62" s="208"/>
      <c r="AC62" s="209"/>
      <c r="AD62" s="210"/>
      <c r="AE62" s="208"/>
      <c r="AF62" s="209"/>
      <c r="AG62" s="210"/>
      <c r="AH62" s="208"/>
      <c r="AI62" s="209"/>
      <c r="AJ62" s="210"/>
      <c r="AK62" s="212"/>
      <c r="AL62" s="212"/>
      <c r="AM62" s="134"/>
      <c r="AN62" s="208"/>
      <c r="AO62" s="209"/>
      <c r="AP62" s="210"/>
      <c r="AQ62" s="208"/>
      <c r="AR62" s="209"/>
      <c r="AS62" s="210"/>
      <c r="AT62" s="208"/>
      <c r="AU62" s="209"/>
      <c r="AV62" s="210"/>
      <c r="AW62" s="208"/>
      <c r="AX62" s="209"/>
      <c r="AY62" s="210"/>
      <c r="AZ62" s="208"/>
      <c r="BA62" s="209"/>
      <c r="BB62" s="210"/>
      <c r="BC62" s="208"/>
      <c r="BD62" s="209"/>
      <c r="BE62" s="210"/>
      <c r="BF62" s="208"/>
      <c r="BG62" s="209"/>
      <c r="BH62" s="210"/>
      <c r="BI62" s="208"/>
      <c r="BJ62" s="209"/>
      <c r="BK62" s="210"/>
      <c r="BL62" s="208"/>
      <c r="BM62" s="209"/>
      <c r="BN62" s="210"/>
      <c r="BO62" s="208"/>
      <c r="BP62" s="209"/>
      <c r="BQ62" s="210"/>
      <c r="BR62" s="208"/>
      <c r="BS62" s="209"/>
      <c r="BT62" s="210"/>
      <c r="BU62" s="208"/>
      <c r="BV62" s="209"/>
      <c r="BW62" s="210"/>
      <c r="BX62" s="212"/>
      <c r="BY62" s="212"/>
      <c r="BZ62" s="134"/>
      <c r="CA62" s="208"/>
      <c r="CB62" s="209"/>
      <c r="CC62" s="210"/>
      <c r="CD62" s="208"/>
      <c r="CE62" s="209"/>
      <c r="CF62" s="210"/>
      <c r="CG62" s="208"/>
      <c r="CH62" s="209"/>
      <c r="CI62" s="210"/>
      <c r="CJ62" s="212"/>
      <c r="CK62" s="212"/>
      <c r="CL62" s="134"/>
      <c r="CM62" s="191"/>
      <c r="CN62" s="192"/>
      <c r="CO62" s="193"/>
    </row>
    <row r="63" spans="1:93" s="20" customFormat="1">
      <c r="B63" s="211"/>
      <c r="C63" s="29"/>
      <c r="D63" s="37"/>
      <c r="E63" s="31"/>
      <c r="F63" s="9"/>
      <c r="G63" s="9"/>
      <c r="H63" s="31"/>
      <c r="I63" s="3"/>
      <c r="J63" s="3"/>
      <c r="K63" s="3"/>
      <c r="L63" s="3"/>
      <c r="M63" s="3"/>
      <c r="N63" s="3"/>
      <c r="O63" s="3"/>
      <c r="P63" s="3"/>
      <c r="Q63" s="3"/>
      <c r="R63" s="49"/>
      <c r="S63" s="3"/>
      <c r="T63" s="3"/>
      <c r="U63" s="3"/>
      <c r="V63" s="3"/>
      <c r="W63" s="3"/>
      <c r="X63" s="3"/>
      <c r="Y63" s="3"/>
      <c r="Z63" s="3"/>
      <c r="AA63" s="3"/>
      <c r="AB63" s="3"/>
    </row>
    <row r="64" spans="1:93" hidden="1">
      <c r="A64" s="20"/>
      <c r="I64" s="9"/>
      <c r="J64" s="2"/>
      <c r="K64" s="21"/>
      <c r="L64" s="2"/>
      <c r="O64" s="22"/>
      <c r="R64" s="3"/>
      <c r="S64" s="23"/>
      <c r="T64" s="26"/>
      <c r="U64" s="26"/>
      <c r="V64" s="26"/>
      <c r="W64" s="26"/>
      <c r="X64" s="26"/>
      <c r="Y64" s="26"/>
      <c r="Z64" s="26"/>
      <c r="AA64" s="26"/>
      <c r="AB64" s="3"/>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row>
    <row r="65" spans="1:92" hidden="1">
      <c r="A65" s="20"/>
      <c r="I65" s="9"/>
      <c r="J65" s="21"/>
      <c r="K65" s="21"/>
      <c r="L65" s="2"/>
      <c r="O65" s="22"/>
      <c r="R65" s="3"/>
      <c r="S65" s="23"/>
      <c r="T65" s="26"/>
      <c r="U65" s="26"/>
      <c r="V65" s="26"/>
      <c r="W65" s="26"/>
      <c r="X65" s="26"/>
      <c r="Y65" s="26"/>
      <c r="Z65" s="26"/>
      <c r="AA65" s="26"/>
      <c r="AB65" s="3"/>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row>
    <row r="66" spans="1:92" ht="12.75" hidden="1" customHeight="1">
      <c r="A66" s="20"/>
      <c r="I66" s="9"/>
      <c r="J66" s="21"/>
      <c r="K66" s="21"/>
      <c r="L66" s="2"/>
      <c r="O66" s="22"/>
      <c r="R66" s="3"/>
      <c r="S66" s="23"/>
      <c r="T66" s="24"/>
      <c r="U66" s="24"/>
      <c r="V66" s="24"/>
      <c r="W66" s="24"/>
      <c r="X66" s="24"/>
      <c r="Y66" s="24"/>
      <c r="Z66" s="24"/>
      <c r="AA66" s="24"/>
      <c r="AB66" s="3"/>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row>
    <row r="67" spans="1:92" hidden="1"/>
    <row r="68" spans="1:92" hidden="1"/>
    <row r="69" spans="1:92" hidden="1"/>
    <row r="70" spans="1:92" ht="12" customHeight="1"/>
  </sheetData>
  <sheetProtection algorithmName="SHA-512" hashValue="p7iD1OCwNjMAq2E/XVtH2jenIcbIFiPx7jPrpBjsRKB/YlT86DF70FASI5lAZY8V+6UDBQ21exHVCRGpc4vjrw==" saltValue="gTK52C5oqhSj4CUIsxVmbw==" spinCount="100000" sheet="1" formatRows="0" selectLockedCells="1"/>
  <mergeCells count="547">
    <mergeCell ref="K1:P2"/>
    <mergeCell ref="S2:AC2"/>
    <mergeCell ref="K3:P3"/>
    <mergeCell ref="S4:U4"/>
    <mergeCell ref="W4:AA4"/>
    <mergeCell ref="J5:K5"/>
    <mergeCell ref="L5:O5"/>
    <mergeCell ref="S5:AD6"/>
    <mergeCell ref="J6:K6"/>
    <mergeCell ref="L6:O6"/>
    <mergeCell ref="B11:B14"/>
    <mergeCell ref="S11:AC11"/>
    <mergeCell ref="S12:AC12"/>
    <mergeCell ref="R13:R14"/>
    <mergeCell ref="S13:AC14"/>
    <mergeCell ref="J14:L14"/>
    <mergeCell ref="J7:K7"/>
    <mergeCell ref="L7:O7"/>
    <mergeCell ref="S7:AD8"/>
    <mergeCell ref="J8:O8"/>
    <mergeCell ref="O9:P9"/>
    <mergeCell ref="J10:L10"/>
    <mergeCell ref="O10:Q12"/>
    <mergeCell ref="V20:X20"/>
    <mergeCell ref="Y20:AA20"/>
    <mergeCell ref="AB20:AD20"/>
    <mergeCell ref="B15:B17"/>
    <mergeCell ref="S15:AC15"/>
    <mergeCell ref="S16:AC16"/>
    <mergeCell ref="J17:L17"/>
    <mergeCell ref="S17:AC17"/>
    <mergeCell ref="B18:B20"/>
    <mergeCell ref="S18:AC18"/>
    <mergeCell ref="S19:AC19"/>
    <mergeCell ref="J20:J25"/>
    <mergeCell ref="K20:K25"/>
    <mergeCell ref="B21:B23"/>
    <mergeCell ref="S21:U21"/>
    <mergeCell ref="V21:X21"/>
    <mergeCell ref="Y21:AA21"/>
    <mergeCell ref="AB21:AD21"/>
    <mergeCell ref="L20:N23"/>
    <mergeCell ref="O20:Q23"/>
    <mergeCell ref="S20:U20"/>
    <mergeCell ref="S22:U22"/>
    <mergeCell ref="V22:X22"/>
    <mergeCell ref="Y22:AA22"/>
    <mergeCell ref="AW20:AY20"/>
    <mergeCell ref="AZ20:BB20"/>
    <mergeCell ref="BC20:BE20"/>
    <mergeCell ref="BF20:BH20"/>
    <mergeCell ref="BI20:BK20"/>
    <mergeCell ref="BL20:BN20"/>
    <mergeCell ref="AE20:AG20"/>
    <mergeCell ref="AH20:AJ20"/>
    <mergeCell ref="AK20:AM20"/>
    <mergeCell ref="AN20:AP20"/>
    <mergeCell ref="AQ20:AS20"/>
    <mergeCell ref="AT20:AV20"/>
    <mergeCell ref="CG20:CI20"/>
    <mergeCell ref="CJ20:CL20"/>
    <mergeCell ref="CM20:CO20"/>
    <mergeCell ref="BU20:BW20"/>
    <mergeCell ref="BX20:BZ20"/>
    <mergeCell ref="CA20:CC20"/>
    <mergeCell ref="CD20:CF20"/>
    <mergeCell ref="BF22:BH22"/>
    <mergeCell ref="BI22:BK22"/>
    <mergeCell ref="CM21:CO21"/>
    <mergeCell ref="CD21:CF21"/>
    <mergeCell ref="CG21:CI21"/>
    <mergeCell ref="CJ21:CL21"/>
    <mergeCell ref="BO20:BQ20"/>
    <mergeCell ref="BR20:BT20"/>
    <mergeCell ref="AB22:AD22"/>
    <mergeCell ref="AE22:AG22"/>
    <mergeCell ref="AH22:AJ22"/>
    <mergeCell ref="AK22:AM22"/>
    <mergeCell ref="AN22:AP22"/>
    <mergeCell ref="AQ22:AS22"/>
    <mergeCell ref="BU21:BW21"/>
    <mergeCell ref="BX21:BZ21"/>
    <mergeCell ref="CA21:CC21"/>
    <mergeCell ref="BC21:BE21"/>
    <mergeCell ref="BF21:BH21"/>
    <mergeCell ref="BI21:BK21"/>
    <mergeCell ref="BL21:BN21"/>
    <mergeCell ref="BO21:BQ21"/>
    <mergeCell ref="BR21:BT21"/>
    <mergeCell ref="AE21:AG21"/>
    <mergeCell ref="AH21:AJ21"/>
    <mergeCell ref="AK21:AM21"/>
    <mergeCell ref="AN21:AP21"/>
    <mergeCell ref="AQ21:AS21"/>
    <mergeCell ref="AT21:AV21"/>
    <mergeCell ref="AW21:AY21"/>
    <mergeCell ref="AZ21:BB21"/>
    <mergeCell ref="AQ23:AS23"/>
    <mergeCell ref="AT23:AV23"/>
    <mergeCell ref="AW23:AY23"/>
    <mergeCell ref="AZ23:BB23"/>
    <mergeCell ref="CD22:CF22"/>
    <mergeCell ref="CG22:CI22"/>
    <mergeCell ref="CJ22:CL22"/>
    <mergeCell ref="CM22:CO22"/>
    <mergeCell ref="S23:U23"/>
    <mergeCell ref="V23:X23"/>
    <mergeCell ref="Y23:AA23"/>
    <mergeCell ref="AB23:AD23"/>
    <mergeCell ref="AE23:AG23"/>
    <mergeCell ref="AH23:AJ23"/>
    <mergeCell ref="BL22:BN22"/>
    <mergeCell ref="BO22:BQ22"/>
    <mergeCell ref="BR22:BT22"/>
    <mergeCell ref="BU22:BW22"/>
    <mergeCell ref="BX22:BZ22"/>
    <mergeCell ref="CA22:CC22"/>
    <mergeCell ref="AT22:AV22"/>
    <mergeCell ref="AW22:AY22"/>
    <mergeCell ref="AZ22:BB22"/>
    <mergeCell ref="BC22:BE22"/>
    <mergeCell ref="CM23:CO23"/>
    <mergeCell ref="L24:L25"/>
    <mergeCell ref="M24:M25"/>
    <mergeCell ref="N24:N25"/>
    <mergeCell ref="J26:J28"/>
    <mergeCell ref="O29:Q29"/>
    <mergeCell ref="S29:U29"/>
    <mergeCell ref="V29:X29"/>
    <mergeCell ref="Y29:AA29"/>
    <mergeCell ref="AB29:AD29"/>
    <mergeCell ref="BU23:BW23"/>
    <mergeCell ref="BX23:BZ23"/>
    <mergeCell ref="CA23:CC23"/>
    <mergeCell ref="CD23:CF23"/>
    <mergeCell ref="CG23:CI23"/>
    <mergeCell ref="CJ23:CL23"/>
    <mergeCell ref="BC23:BE23"/>
    <mergeCell ref="BF23:BG23"/>
    <mergeCell ref="BI23:BK23"/>
    <mergeCell ref="BL23:BN23"/>
    <mergeCell ref="BO23:BQ23"/>
    <mergeCell ref="BR23:BT23"/>
    <mergeCell ref="AK23:AM23"/>
    <mergeCell ref="AN23:AP23"/>
    <mergeCell ref="J31:Q51"/>
    <mergeCell ref="S31:U31"/>
    <mergeCell ref="V31:X31"/>
    <mergeCell ref="Y31:AA31"/>
    <mergeCell ref="AB31:AD31"/>
    <mergeCell ref="AE31:AG31"/>
    <mergeCell ref="AH31:AJ31"/>
    <mergeCell ref="BO29:BQ29"/>
    <mergeCell ref="BR29:BT29"/>
    <mergeCell ref="AW29:AY29"/>
    <mergeCell ref="AZ29:BB29"/>
    <mergeCell ref="BC29:BE29"/>
    <mergeCell ref="BF29:BH29"/>
    <mergeCell ref="BI29:BK29"/>
    <mergeCell ref="BL29:BN29"/>
    <mergeCell ref="AE29:AG29"/>
    <mergeCell ref="AH29:AJ29"/>
    <mergeCell ref="AK29:AM29"/>
    <mergeCell ref="AN29:AP29"/>
    <mergeCell ref="AQ29:AS29"/>
    <mergeCell ref="AT29:AV29"/>
    <mergeCell ref="AK31:AM31"/>
    <mergeCell ref="AN31:AP31"/>
    <mergeCell ref="AQ31:AS31"/>
    <mergeCell ref="AT31:AV31"/>
    <mergeCell ref="AW31:AY31"/>
    <mergeCell ref="AZ31:BB31"/>
    <mergeCell ref="CG29:CI29"/>
    <mergeCell ref="CJ29:CL29"/>
    <mergeCell ref="CM29:CO29"/>
    <mergeCell ref="BU29:BW29"/>
    <mergeCell ref="BX29:BZ29"/>
    <mergeCell ref="CA29:CC29"/>
    <mergeCell ref="CD29:CF29"/>
    <mergeCell ref="BF32:BH32"/>
    <mergeCell ref="BI32:BK32"/>
    <mergeCell ref="CM31:CO31"/>
    <mergeCell ref="S32:U32"/>
    <mergeCell ref="V32:X32"/>
    <mergeCell ref="Y32:AA32"/>
    <mergeCell ref="AB32:AD32"/>
    <mergeCell ref="AE32:AG32"/>
    <mergeCell ref="AH32:AJ32"/>
    <mergeCell ref="AK32:AM32"/>
    <mergeCell ref="AN32:AP32"/>
    <mergeCell ref="AQ32:AS32"/>
    <mergeCell ref="BU31:BW31"/>
    <mergeCell ref="BX31:BZ31"/>
    <mergeCell ref="CA31:CC31"/>
    <mergeCell ref="CD31:CF31"/>
    <mergeCell ref="CG31:CI31"/>
    <mergeCell ref="CJ31:CL31"/>
    <mergeCell ref="BC31:BE31"/>
    <mergeCell ref="BF31:BH31"/>
    <mergeCell ref="BI31:BK31"/>
    <mergeCell ref="BL31:BN31"/>
    <mergeCell ref="BO31:BQ31"/>
    <mergeCell ref="BR31:BT31"/>
    <mergeCell ref="AQ33:AS33"/>
    <mergeCell ref="AT33:AV33"/>
    <mergeCell ref="AW33:AY33"/>
    <mergeCell ref="AZ33:BB33"/>
    <mergeCell ref="CD32:CF32"/>
    <mergeCell ref="CG32:CI32"/>
    <mergeCell ref="CJ32:CL32"/>
    <mergeCell ref="CM32:CO32"/>
    <mergeCell ref="S33:U33"/>
    <mergeCell ref="V33:X33"/>
    <mergeCell ref="Y33:AA33"/>
    <mergeCell ref="AB33:AD33"/>
    <mergeCell ref="AE33:AG33"/>
    <mergeCell ref="AH33:AJ33"/>
    <mergeCell ref="BL32:BN32"/>
    <mergeCell ref="BO32:BQ32"/>
    <mergeCell ref="BR32:BT32"/>
    <mergeCell ref="BU32:BW32"/>
    <mergeCell ref="BX32:BZ32"/>
    <mergeCell ref="CA32:CC32"/>
    <mergeCell ref="AT32:AV32"/>
    <mergeCell ref="AW32:AY32"/>
    <mergeCell ref="AZ32:BB32"/>
    <mergeCell ref="BC32:BE32"/>
    <mergeCell ref="CM33:CO33"/>
    <mergeCell ref="S34:U34"/>
    <mergeCell ref="V34:X34"/>
    <mergeCell ref="Y34:AA34"/>
    <mergeCell ref="AB34:AD34"/>
    <mergeCell ref="AE34:AG34"/>
    <mergeCell ref="AH34:AJ34"/>
    <mergeCell ref="AK34:AM34"/>
    <mergeCell ref="AN34:AP34"/>
    <mergeCell ref="AQ34:AS34"/>
    <mergeCell ref="BU33:BW33"/>
    <mergeCell ref="BX33:BZ33"/>
    <mergeCell ref="CA33:CC33"/>
    <mergeCell ref="CD33:CF33"/>
    <mergeCell ref="CG33:CI33"/>
    <mergeCell ref="CJ33:CL33"/>
    <mergeCell ref="BC33:BE33"/>
    <mergeCell ref="BF33:BH33"/>
    <mergeCell ref="BI33:BK33"/>
    <mergeCell ref="BL33:BN33"/>
    <mergeCell ref="BO33:BQ33"/>
    <mergeCell ref="BR33:BT33"/>
    <mergeCell ref="AK33:AM33"/>
    <mergeCell ref="AN33:AP33"/>
    <mergeCell ref="CD34:CF34"/>
    <mergeCell ref="CG34:CI34"/>
    <mergeCell ref="CJ34:CL34"/>
    <mergeCell ref="CM34:CO34"/>
    <mergeCell ref="S40:U40"/>
    <mergeCell ref="V40:X40"/>
    <mergeCell ref="Y40:AA40"/>
    <mergeCell ref="AB40:AD40"/>
    <mergeCell ref="AE40:AG40"/>
    <mergeCell ref="AH40:AJ40"/>
    <mergeCell ref="BL34:BN34"/>
    <mergeCell ref="BO34:BQ34"/>
    <mergeCell ref="BR34:BT34"/>
    <mergeCell ref="BU34:BW34"/>
    <mergeCell ref="BX34:BZ34"/>
    <mergeCell ref="CA34:CC34"/>
    <mergeCell ref="AT34:AV34"/>
    <mergeCell ref="AW34:AY34"/>
    <mergeCell ref="AZ34:BB34"/>
    <mergeCell ref="BC34:BE34"/>
    <mergeCell ref="BF34:BH34"/>
    <mergeCell ref="BI34:BK34"/>
    <mergeCell ref="BI40:BK40"/>
    <mergeCell ref="BL40:BN40"/>
    <mergeCell ref="BO40:BQ40"/>
    <mergeCell ref="BR40:BT40"/>
    <mergeCell ref="AK40:AM40"/>
    <mergeCell ref="AN40:AP40"/>
    <mergeCell ref="AQ40:AS40"/>
    <mergeCell ref="AT40:AV40"/>
    <mergeCell ref="AW40:AY40"/>
    <mergeCell ref="AZ40:BB40"/>
    <mergeCell ref="AK42:AM42"/>
    <mergeCell ref="AN42:AP42"/>
    <mergeCell ref="AQ42:AS42"/>
    <mergeCell ref="AT42:AV42"/>
    <mergeCell ref="AW42:AY42"/>
    <mergeCell ref="AZ42:BB42"/>
    <mergeCell ref="CM40:CO40"/>
    <mergeCell ref="B42:B43"/>
    <mergeCell ref="D42:D43"/>
    <mergeCell ref="F42:F43"/>
    <mergeCell ref="S42:U42"/>
    <mergeCell ref="V42:X42"/>
    <mergeCell ref="Y42:AA42"/>
    <mergeCell ref="AB42:AD42"/>
    <mergeCell ref="AE42:AG42"/>
    <mergeCell ref="AH42:AJ42"/>
    <mergeCell ref="BU40:BW40"/>
    <mergeCell ref="BX40:BZ40"/>
    <mergeCell ref="CA40:CC40"/>
    <mergeCell ref="CD40:CF40"/>
    <mergeCell ref="CG40:CI40"/>
    <mergeCell ref="CJ40:CL40"/>
    <mergeCell ref="BC40:BE40"/>
    <mergeCell ref="BF40:BH40"/>
    <mergeCell ref="BF43:BH43"/>
    <mergeCell ref="BI43:BK43"/>
    <mergeCell ref="CM42:CO42"/>
    <mergeCell ref="S43:U43"/>
    <mergeCell ref="V43:X43"/>
    <mergeCell ref="Y43:AA43"/>
    <mergeCell ref="AB43:AD43"/>
    <mergeCell ref="AE43:AG43"/>
    <mergeCell ref="AH43:AJ43"/>
    <mergeCell ref="AK43:AM43"/>
    <mergeCell ref="AN43:AP43"/>
    <mergeCell ref="AQ43:AS43"/>
    <mergeCell ref="BU42:BW42"/>
    <mergeCell ref="BX42:BZ42"/>
    <mergeCell ref="CA42:CC42"/>
    <mergeCell ref="CD42:CF42"/>
    <mergeCell ref="CG42:CI42"/>
    <mergeCell ref="CJ42:CL42"/>
    <mergeCell ref="BC42:BE42"/>
    <mergeCell ref="BF42:BH42"/>
    <mergeCell ref="BI42:BK42"/>
    <mergeCell ref="BL42:BN42"/>
    <mergeCell ref="BO42:BQ42"/>
    <mergeCell ref="BR42:BT42"/>
    <mergeCell ref="AQ44:AS44"/>
    <mergeCell ref="AT44:AV44"/>
    <mergeCell ref="AW44:AY44"/>
    <mergeCell ref="AZ44:BB44"/>
    <mergeCell ref="CD43:CF43"/>
    <mergeCell ref="CG43:CI43"/>
    <mergeCell ref="CJ43:CL43"/>
    <mergeCell ref="CM43:CO43"/>
    <mergeCell ref="S44:U44"/>
    <mergeCell ref="V44:X44"/>
    <mergeCell ref="Y44:AA44"/>
    <mergeCell ref="AB44:AD44"/>
    <mergeCell ref="AE44:AG44"/>
    <mergeCell ref="AH44:AJ44"/>
    <mergeCell ref="BL43:BN43"/>
    <mergeCell ref="BO43:BQ43"/>
    <mergeCell ref="BR43:BT43"/>
    <mergeCell ref="BU43:BW43"/>
    <mergeCell ref="BX43:BZ43"/>
    <mergeCell ref="CA43:CC43"/>
    <mergeCell ref="AT43:AV43"/>
    <mergeCell ref="AW43:AY43"/>
    <mergeCell ref="AZ43:BB43"/>
    <mergeCell ref="BC43:BE43"/>
    <mergeCell ref="CM44:CO44"/>
    <mergeCell ref="S45:U45"/>
    <mergeCell ref="V45:X45"/>
    <mergeCell ref="Y45:AA45"/>
    <mergeCell ref="AB45:AD45"/>
    <mergeCell ref="AE45:AG45"/>
    <mergeCell ref="AH45:AJ45"/>
    <mergeCell ref="AK45:AM45"/>
    <mergeCell ref="AN45:AP45"/>
    <mergeCell ref="AQ45:AS45"/>
    <mergeCell ref="BU44:BW44"/>
    <mergeCell ref="BX44:BZ44"/>
    <mergeCell ref="CA44:CC44"/>
    <mergeCell ref="CD44:CF44"/>
    <mergeCell ref="CG44:CI44"/>
    <mergeCell ref="CJ44:CL44"/>
    <mergeCell ref="BC44:BE44"/>
    <mergeCell ref="BF44:BH44"/>
    <mergeCell ref="BI44:BK44"/>
    <mergeCell ref="BL44:BN44"/>
    <mergeCell ref="BO44:BQ44"/>
    <mergeCell ref="BR44:BT44"/>
    <mergeCell ref="AK44:AM44"/>
    <mergeCell ref="AN44:AP44"/>
    <mergeCell ref="BU45:BW45"/>
    <mergeCell ref="BX45:BY45"/>
    <mergeCell ref="CA45:CC45"/>
    <mergeCell ref="AT45:AV45"/>
    <mergeCell ref="AW45:AY45"/>
    <mergeCell ref="AZ45:BB45"/>
    <mergeCell ref="BC45:BE45"/>
    <mergeCell ref="BF45:BH45"/>
    <mergeCell ref="BI45:BK45"/>
    <mergeCell ref="S51:U51"/>
    <mergeCell ref="V51:X51"/>
    <mergeCell ref="Y51:AA51"/>
    <mergeCell ref="AB51:AD51"/>
    <mergeCell ref="AE51:AG51"/>
    <mergeCell ref="AH51:AJ51"/>
    <mergeCell ref="BL45:BN45"/>
    <mergeCell ref="BO45:BQ45"/>
    <mergeCell ref="BR45:BT45"/>
    <mergeCell ref="AK51:AM51"/>
    <mergeCell ref="AN51:AP51"/>
    <mergeCell ref="AQ51:AS51"/>
    <mergeCell ref="AT51:AV51"/>
    <mergeCell ref="AW51:AY51"/>
    <mergeCell ref="BI51:BK51"/>
    <mergeCell ref="BL51:BN51"/>
    <mergeCell ref="BO51:BQ51"/>
    <mergeCell ref="BR51:BT51"/>
    <mergeCell ref="CD45:CF45"/>
    <mergeCell ref="CG45:CI45"/>
    <mergeCell ref="CJ45:CL45"/>
    <mergeCell ref="BF53:BH53"/>
    <mergeCell ref="BI53:BK53"/>
    <mergeCell ref="CM51:CO51"/>
    <mergeCell ref="S53:U53"/>
    <mergeCell ref="V53:X53"/>
    <mergeCell ref="Y53:AA53"/>
    <mergeCell ref="AB53:AD53"/>
    <mergeCell ref="AE53:AG53"/>
    <mergeCell ref="AH53:AJ53"/>
    <mergeCell ref="AK53:AM53"/>
    <mergeCell ref="AN53:AP53"/>
    <mergeCell ref="AQ53:AS53"/>
    <mergeCell ref="BU51:BW51"/>
    <mergeCell ref="BX51:BY51"/>
    <mergeCell ref="CA51:CC51"/>
    <mergeCell ref="CD51:CF51"/>
    <mergeCell ref="CG51:CI51"/>
    <mergeCell ref="CJ51:CK51"/>
    <mergeCell ref="BC51:BE51"/>
    <mergeCell ref="BF51:BH51"/>
    <mergeCell ref="CM45:CO45"/>
    <mergeCell ref="AZ54:BB54"/>
    <mergeCell ref="CD53:CF53"/>
    <mergeCell ref="AZ51:BB51"/>
    <mergeCell ref="CG53:CI53"/>
    <mergeCell ref="CJ53:CL53"/>
    <mergeCell ref="CM53:CO53"/>
    <mergeCell ref="BU53:BW53"/>
    <mergeCell ref="BX53:BZ53"/>
    <mergeCell ref="CA53:CC53"/>
    <mergeCell ref="CM54:CO54"/>
    <mergeCell ref="BU54:BW54"/>
    <mergeCell ref="BX54:BZ54"/>
    <mergeCell ref="CA54:CC54"/>
    <mergeCell ref="CD54:CF54"/>
    <mergeCell ref="CG54:CI54"/>
    <mergeCell ref="CJ54:CL54"/>
    <mergeCell ref="S54:U54"/>
    <mergeCell ref="V54:X54"/>
    <mergeCell ref="Y54:AA54"/>
    <mergeCell ref="AB54:AD54"/>
    <mergeCell ref="AE54:AG54"/>
    <mergeCell ref="AH54:AJ54"/>
    <mergeCell ref="BL53:BN53"/>
    <mergeCell ref="BO53:BQ53"/>
    <mergeCell ref="BR53:BT53"/>
    <mergeCell ref="AT53:AV53"/>
    <mergeCell ref="AW53:AY53"/>
    <mergeCell ref="AZ53:BB53"/>
    <mergeCell ref="BC53:BE53"/>
    <mergeCell ref="BC54:BE54"/>
    <mergeCell ref="BF54:BH54"/>
    <mergeCell ref="BI54:BK54"/>
    <mergeCell ref="BL54:BN54"/>
    <mergeCell ref="BO54:BQ54"/>
    <mergeCell ref="BR54:BT54"/>
    <mergeCell ref="AK54:AM54"/>
    <mergeCell ref="AN54:AP54"/>
    <mergeCell ref="AQ54:AS54"/>
    <mergeCell ref="AT54:AV54"/>
    <mergeCell ref="AW54:AY54"/>
    <mergeCell ref="S55:U55"/>
    <mergeCell ref="V55:X55"/>
    <mergeCell ref="Y55:AA55"/>
    <mergeCell ref="AB55:AD55"/>
    <mergeCell ref="AE55:AG55"/>
    <mergeCell ref="AH55:AJ55"/>
    <mergeCell ref="AK55:AM55"/>
    <mergeCell ref="AN55:AP55"/>
    <mergeCell ref="AQ55:AS55"/>
    <mergeCell ref="CD55:CF55"/>
    <mergeCell ref="CG55:CI55"/>
    <mergeCell ref="CJ55:CL55"/>
    <mergeCell ref="CM55:CO55"/>
    <mergeCell ref="S56:U56"/>
    <mergeCell ref="V56:X56"/>
    <mergeCell ref="Y56:AA56"/>
    <mergeCell ref="AB56:AD56"/>
    <mergeCell ref="AE56:AG56"/>
    <mergeCell ref="AH56:AJ56"/>
    <mergeCell ref="BL55:BN55"/>
    <mergeCell ref="BO55:BQ55"/>
    <mergeCell ref="BR55:BT55"/>
    <mergeCell ref="BU55:BW55"/>
    <mergeCell ref="BX55:BZ55"/>
    <mergeCell ref="CA55:CC55"/>
    <mergeCell ref="AT55:AV55"/>
    <mergeCell ref="AW55:AY55"/>
    <mergeCell ref="AZ55:BB55"/>
    <mergeCell ref="BC55:BE55"/>
    <mergeCell ref="BF55:BH55"/>
    <mergeCell ref="BI55:BK55"/>
    <mergeCell ref="BI56:BK56"/>
    <mergeCell ref="BL56:BN56"/>
    <mergeCell ref="CM62:CO62"/>
    <mergeCell ref="BO56:BQ56"/>
    <mergeCell ref="BR56:BT56"/>
    <mergeCell ref="AK56:AM56"/>
    <mergeCell ref="AN56:AP56"/>
    <mergeCell ref="AQ56:AS56"/>
    <mergeCell ref="AT56:AV56"/>
    <mergeCell ref="AW56:AY56"/>
    <mergeCell ref="AZ56:BB56"/>
    <mergeCell ref="AN62:AP62"/>
    <mergeCell ref="AQ62:AS62"/>
    <mergeCell ref="AT62:AV62"/>
    <mergeCell ref="AW62:AY62"/>
    <mergeCell ref="AZ62:BB62"/>
    <mergeCell ref="BC62:BE62"/>
    <mergeCell ref="BF62:BH62"/>
    <mergeCell ref="BI62:BK62"/>
    <mergeCell ref="BL62:BN62"/>
    <mergeCell ref="BO62:BQ62"/>
    <mergeCell ref="BR62:BT62"/>
    <mergeCell ref="BU62:BW62"/>
    <mergeCell ref="CM56:CO56"/>
    <mergeCell ref="BU56:BW56"/>
    <mergeCell ref="BX56:BY56"/>
    <mergeCell ref="B57:B59"/>
    <mergeCell ref="B61:B63"/>
    <mergeCell ref="S62:U62"/>
    <mergeCell ref="V62:X62"/>
    <mergeCell ref="Y62:AA62"/>
    <mergeCell ref="AB62:AD62"/>
    <mergeCell ref="AE62:AG62"/>
    <mergeCell ref="AH62:AJ62"/>
    <mergeCell ref="AK62:AL62"/>
    <mergeCell ref="CA56:CC56"/>
    <mergeCell ref="CD56:CF56"/>
    <mergeCell ref="CG56:CI56"/>
    <mergeCell ref="CJ56:CL56"/>
    <mergeCell ref="BC56:BE56"/>
    <mergeCell ref="BF56:BH56"/>
    <mergeCell ref="BX62:BY62"/>
    <mergeCell ref="CA62:CC62"/>
    <mergeCell ref="CD62:CF62"/>
    <mergeCell ref="CG62:CI62"/>
    <mergeCell ref="CJ62:CK62"/>
  </mergeCells>
  <conditionalFormatting sqref="C8">
    <cfRule type="cellIs" dxfId="30" priority="18" operator="equal">
      <formula>"Nav lielais komersants"</formula>
    </cfRule>
    <cfRule type="cellIs" dxfId="29" priority="19" operator="equal">
      <formula>"Lielais komersants"</formula>
    </cfRule>
  </conditionalFormatting>
  <conditionalFormatting sqref="J26:J28">
    <cfRule type="cellIs" dxfId="28" priority="22" operator="equal">
      <formula>$B$21</formula>
    </cfRule>
    <cfRule type="cellIs" dxfId="27" priority="23" operator="equal">
      <formula>$B$18</formula>
    </cfRule>
    <cfRule type="cellIs" dxfId="26" priority="24" operator="equal">
      <formula>$B$15</formula>
    </cfRule>
    <cfRule type="cellIs" dxfId="25" priority="25" operator="equal">
      <formula>$B$11</formula>
    </cfRule>
  </conditionalFormatting>
  <conditionalFormatting sqref="K26:K28">
    <cfRule type="cellIs" dxfId="24" priority="16" operator="equal">
      <formula>"NEIZPILDĀS"</formula>
    </cfRule>
    <cfRule type="cellIs" dxfId="23" priority="17" operator="equal">
      <formula>"IZPILDĀS"</formula>
    </cfRule>
  </conditionalFormatting>
  <conditionalFormatting sqref="K30">
    <cfRule type="expression" dxfId="22" priority="21">
      <formula>$K$30="Jāpilda 2.tabula jeb jāsniedz informācija par vēl vienu gadu iepriekš!"</formula>
    </cfRule>
  </conditionalFormatting>
  <conditionalFormatting sqref="M17">
    <cfRule type="containsBlanks" dxfId="21" priority="20">
      <formula>LEN(TRIM(M17))=0</formula>
    </cfRule>
  </conditionalFormatting>
  <conditionalFormatting sqref="M24:N28">
    <cfRule type="expression" dxfId="20" priority="3">
      <formula>$M$17=1</formula>
    </cfRule>
  </conditionalFormatting>
  <conditionalFormatting sqref="N24:N28">
    <cfRule type="expression" dxfId="19" priority="1">
      <formula>$M$17=2</formula>
    </cfRule>
  </conditionalFormatting>
  <conditionalFormatting sqref="O10">
    <cfRule type="expression" dxfId="18" priority="26">
      <formula>NOT("Nav iespējams noteikt statusu")</formula>
    </cfRule>
    <cfRule type="cellIs" dxfId="17" priority="27" operator="equal">
      <formula>"Dati"</formula>
    </cfRule>
    <cfRule type="cellIs" dxfId="16" priority="28" operator="equal">
      <formula>$B$21</formula>
    </cfRule>
    <cfRule type="cellIs" dxfId="15" priority="29" operator="equal">
      <formula>$B$18</formula>
    </cfRule>
    <cfRule type="cellIs" dxfId="14" priority="30" operator="equal">
      <formula>$B$15</formula>
    </cfRule>
    <cfRule type="cellIs" dxfId="13" priority="31" operator="equal">
      <formula>$B$11</formula>
    </cfRule>
  </conditionalFormatting>
  <conditionalFormatting sqref="O24">
    <cfRule type="expression" dxfId="12" priority="15">
      <formula>$O$24=""</formula>
    </cfRule>
  </conditionalFormatting>
  <conditionalFormatting sqref="P24:Q24">
    <cfRule type="expression" dxfId="11" priority="9">
      <formula>($O$24-$P$24)&gt;1</formula>
    </cfRule>
    <cfRule type="expression" dxfId="10" priority="14">
      <formula>$P$24=""</formula>
    </cfRule>
  </conditionalFormatting>
  <conditionalFormatting sqref="P24:Q28">
    <cfRule type="expression" dxfId="9" priority="4">
      <formula>$M$17=1</formula>
    </cfRule>
  </conditionalFormatting>
  <conditionalFormatting sqref="Q24:Q28">
    <cfRule type="expression" dxfId="8" priority="2">
      <formula>$M$17=2</formula>
    </cfRule>
  </conditionalFormatting>
  <conditionalFormatting sqref="R26:R28">
    <cfRule type="cellIs" dxfId="7" priority="7" operator="equal">
      <formula>"NEIZPILDĀS"</formula>
    </cfRule>
    <cfRule type="cellIs" dxfId="6" priority="8" operator="equal">
      <formula>"IZPILDĀS"</formula>
    </cfRule>
  </conditionalFormatting>
  <conditionalFormatting sqref="R37:R39">
    <cfRule type="cellIs" dxfId="5" priority="12" operator="equal">
      <formula>"NEIZPILDĀS"</formula>
    </cfRule>
    <cfRule type="cellIs" dxfId="4" priority="13" operator="equal">
      <formula>"IZPILDĀS"</formula>
    </cfRule>
  </conditionalFormatting>
  <conditionalFormatting sqref="R48:R50">
    <cfRule type="cellIs" dxfId="3" priority="10" operator="equal">
      <formula>"NEIZPILDĀS"</formula>
    </cfRule>
    <cfRule type="cellIs" dxfId="2" priority="11" operator="equal">
      <formula>"IZPILDĀS"</formula>
    </cfRule>
  </conditionalFormatting>
  <conditionalFormatting sqref="R59:R61">
    <cfRule type="cellIs" dxfId="1" priority="5" operator="equal">
      <formula>"NEIZPILDĀS"</formula>
    </cfRule>
    <cfRule type="cellIs" dxfId="0" priority="6" operator="equal">
      <formula>"IZPILDĀS"</formula>
    </cfRule>
  </conditionalFormatting>
  <dataValidations count="3">
    <dataValidation type="list" allowBlank="1" showInputMessage="1" showErrorMessage="1" sqref="M14" xr:uid="{171FF496-BF53-47A5-9DDF-6F31076E6C73}">
      <formula1>$G$7:$G$8</formula1>
    </dataValidation>
    <dataValidation type="list" allowBlank="1" showInputMessage="1" showErrorMessage="1" sqref="M17" xr:uid="{49CA66B3-8851-4F31-99BC-8FC912A1B8F5}">
      <formula1>$H$11:$H$13</formula1>
    </dataValidation>
    <dataValidation type="list" allowBlank="1" showInputMessage="1" showErrorMessage="1" sqref="CM32 CJ43 CJ32 CG43 CG32 CD43 CD32 CA43 CA32 BX43 BX32 BU43 BU32 BR43 BR32 BO43 BO32 BL43 BL32 BI43 BI32 BF43 BF32 BC43 BC32 AW43 CM43:CN43 AZ32 AW32 AT43 AT32 AQ43 AQ32 AZ54 AN32 AK32 AH43 AH32 AE43 AE32 AB43 V43:Y43 S43 AB32 V32:Y32 S32 CJ21 CG21 CD21 CA21 BX21 BU21 BR21 BO21 BL21 BI21 BF21 BC21 AZ21 AW21 AT21 AQ21 AN21 AK21 AH21 AE21 AB21 V21:Y21 S21 AZ43 CM21 CJ54 CG54 CD54 CA54 BX54 BU54 BR54 BO54 BL54 BI54 BF54 BC54 AW54 CM54:CN54 AT54 AQ54 AN43 AH54 AE54 AB54 V54:Y54 S54 AK43 AK54 AN54" xr:uid="{F590D53D-9A6A-4426-8B5A-9BAAD3955CC9}">
      <formula1>$H$14:$H$15</formula1>
    </dataValidation>
  </dataValidations>
  <hyperlinks>
    <hyperlink ref="K3:P3" r:id="rId1" display="Izstrādāta pamatojoties uz 16.12.2024. MK noteikumiem Nr.776 &quot;Kārtība, kādā komercsabiedrības deklarē savu atbilstību mazās (sīkās) un vidējās komercsabiedrības statusam&quot;" xr:uid="{8F13BB96-27D1-4686-92B3-1CAEF2CEB0A4}"/>
  </hyperlinks>
  <pageMargins left="0.7" right="0.7" top="0.75" bottom="0.75" header="0.3" footer="0.3"/>
  <pageSetup paperSize="9" scale="49" orientation="landscape" r:id="rId2"/>
  <rowBreaks count="1" manualBreakCount="1">
    <brk id="51" max="16383" man="1"/>
  </rowBreaks>
  <colBreaks count="5" manualBreakCount="5">
    <brk id="17" max="1048575" man="1"/>
    <brk id="30" max="1048575" man="1"/>
    <brk id="45" max="1048575" man="1"/>
    <brk id="75" max="95" man="1"/>
    <brk id="92" max="1048575" man="1"/>
  </colBreak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794C6-BA5A-4486-A20D-154022CBEFA8}">
  <dimension ref="A1:M66"/>
  <sheetViews>
    <sheetView workbookViewId="0">
      <selection activeCell="I11" sqref="I11"/>
    </sheetView>
  </sheetViews>
  <sheetFormatPr defaultColWidth="9" defaultRowHeight="15" zeroHeight="1"/>
  <cols>
    <col min="1" max="1" width="9.125" style="108" customWidth="1"/>
    <col min="2" max="2" width="9.75" style="100" customWidth="1"/>
    <col min="3" max="3" width="9.125" style="100" customWidth="1"/>
    <col min="4" max="4" width="9" style="100" customWidth="1"/>
    <col min="5" max="5" width="12.375" style="100" customWidth="1"/>
    <col min="6" max="6" width="11.875" style="100" customWidth="1"/>
    <col min="7" max="7" width="10.125" style="100" customWidth="1"/>
    <col min="8" max="8" width="10.25" style="104" customWidth="1"/>
    <col min="9" max="9" width="9.25" style="104" customWidth="1"/>
    <col min="10" max="10" width="12.75" style="98" customWidth="1"/>
    <col min="11" max="11" width="11.75" style="98" customWidth="1"/>
    <col min="12" max="12" width="14.375" style="98" customWidth="1"/>
    <col min="13" max="13" width="19.5" style="98" customWidth="1"/>
    <col min="14" max="16384" width="9" style="98"/>
  </cols>
  <sheetData>
    <row r="1" spans="1:13" ht="14.25">
      <c r="A1" s="107"/>
      <c r="B1" s="98"/>
      <c r="C1" s="98"/>
      <c r="D1" s="98"/>
      <c r="E1" s="98"/>
      <c r="F1" s="98"/>
      <c r="G1" s="98"/>
      <c r="H1" s="101"/>
      <c r="I1" s="101"/>
    </row>
    <row r="2" spans="1:13" ht="15.75">
      <c r="A2" s="109" t="s">
        <v>156</v>
      </c>
      <c r="B2" s="105">
        <v>2025</v>
      </c>
      <c r="C2" s="97">
        <v>2024</v>
      </c>
      <c r="D2" s="97">
        <v>2023</v>
      </c>
      <c r="E2" s="97">
        <v>2025</v>
      </c>
      <c r="F2" s="97">
        <v>2024</v>
      </c>
      <c r="G2" s="97">
        <v>2023</v>
      </c>
      <c r="H2" s="102" t="s">
        <v>150</v>
      </c>
      <c r="I2" s="102" t="s">
        <v>151</v>
      </c>
      <c r="J2" s="101">
        <f>Deklarācija!B25</f>
        <v>2025</v>
      </c>
      <c r="K2" s="101">
        <f>Deklarācija!D25</f>
        <v>2024</v>
      </c>
      <c r="L2" s="101">
        <f>Deklarācija!F25</f>
        <v>2023</v>
      </c>
      <c r="M2" s="114" t="s">
        <v>159</v>
      </c>
    </row>
    <row r="3" spans="1:13" ht="15.75">
      <c r="A3" s="108">
        <v>1</v>
      </c>
      <c r="B3" s="106">
        <v>4</v>
      </c>
      <c r="C3" s="99">
        <v>4</v>
      </c>
      <c r="D3" s="99">
        <v>4</v>
      </c>
      <c r="E3" s="99" t="s">
        <v>152</v>
      </c>
      <c r="F3" s="99" t="s">
        <v>152</v>
      </c>
      <c r="G3" s="99" t="s">
        <v>152</v>
      </c>
      <c r="H3" s="103">
        <f>IF(AND(C3&gt;D3,B3&gt;D3),MIN(C3,B3),IF(AND(C3&lt;D3,B3&lt;D3),MAX(C3,B3),D3))</f>
        <v>4</v>
      </c>
      <c r="I3" s="103" t="str">
        <f t="shared" ref="I3:I34" si="0">IF(H3=4,"Lielais",IF(H3=3,"Vidējais",IF(H3=2,"Mazais",IF(H3=1,"Mikro"))))</f>
        <v>Lielais</v>
      </c>
      <c r="J3" s="101" t="str">
        <f>Deklarācija!B42</f>
        <v>Jānosaka statuss</v>
      </c>
      <c r="K3" s="101" t="str">
        <f>Deklarācija!D42</f>
        <v>Jānosaka statuss</v>
      </c>
      <c r="L3" s="101" t="str">
        <f>Deklarācija!F42</f>
        <v>Jānosaka statuss</v>
      </c>
      <c r="M3" s="115" t="str">
        <f>IF(M4=1,"Mikro",IF(M4=2,"Mazais",IF(M4=3,"Vidējais",IF(M4=4,"Lielais","Statusu nevar noteikt"))))</f>
        <v>Statusu nevar noteikt</v>
      </c>
    </row>
    <row r="4" spans="1:13">
      <c r="A4" s="108">
        <v>2</v>
      </c>
      <c r="B4" s="106">
        <v>3</v>
      </c>
      <c r="C4" s="99">
        <v>4</v>
      </c>
      <c r="D4" s="99">
        <v>4</v>
      </c>
      <c r="E4" s="99" t="s">
        <v>153</v>
      </c>
      <c r="F4" s="99" t="s">
        <v>152</v>
      </c>
      <c r="G4" s="99" t="s">
        <v>152</v>
      </c>
      <c r="H4" s="103">
        <f t="shared" ref="H4:H66" si="1">IF(AND(C4&gt;D4,B4&gt;D4),MIN(C4,B4),IF(AND(C4&lt;D4,B4&lt;D4),MAX(C4,B4),D4))</f>
        <v>4</v>
      </c>
      <c r="I4" s="103" t="str">
        <f t="shared" si="0"/>
        <v>Lielais</v>
      </c>
      <c r="J4" s="98">
        <f>IF(J3="Mikro",1,IF(J3="Mazais",2,IF(J3="Vidējais",3,IF(J3="Lielais",4,0))))</f>
        <v>0</v>
      </c>
      <c r="K4" s="98">
        <f t="shared" ref="K4:L4" si="2">IF(K3="Mikro",1,IF(K3="Mazais",2,IF(K3="Vidējais",3,IF(K3="Lielais",4,0))))</f>
        <v>0</v>
      </c>
      <c r="L4" s="98">
        <f t="shared" si="2"/>
        <v>0</v>
      </c>
      <c r="M4" s="98">
        <f>IF(AND(K4&gt;L4,J4&gt;L4),MIN(K4,J4),IF(AND(K4&lt;L4,J4&lt;L4),MAX(K4,J4),L4))</f>
        <v>0</v>
      </c>
    </row>
    <row r="5" spans="1:13">
      <c r="A5" s="108">
        <v>3</v>
      </c>
      <c r="B5" s="106">
        <v>2</v>
      </c>
      <c r="C5" s="99">
        <v>4</v>
      </c>
      <c r="D5" s="99">
        <v>4</v>
      </c>
      <c r="E5" s="99" t="s">
        <v>154</v>
      </c>
      <c r="F5" s="99" t="s">
        <v>152</v>
      </c>
      <c r="G5" s="99" t="s">
        <v>152</v>
      </c>
      <c r="H5" s="103">
        <f t="shared" si="1"/>
        <v>4</v>
      </c>
      <c r="I5" s="103" t="str">
        <f t="shared" si="0"/>
        <v>Lielais</v>
      </c>
    </row>
    <row r="6" spans="1:13">
      <c r="A6" s="108">
        <v>4</v>
      </c>
      <c r="B6" s="106">
        <v>1</v>
      </c>
      <c r="C6" s="99">
        <v>4</v>
      </c>
      <c r="D6" s="99">
        <v>4</v>
      </c>
      <c r="E6" s="99" t="s">
        <v>155</v>
      </c>
      <c r="F6" s="99" t="s">
        <v>152</v>
      </c>
      <c r="G6" s="99" t="s">
        <v>152</v>
      </c>
      <c r="H6" s="103">
        <f t="shared" si="1"/>
        <v>4</v>
      </c>
      <c r="I6" s="103" t="str">
        <f t="shared" si="0"/>
        <v>Lielais</v>
      </c>
    </row>
    <row r="7" spans="1:13">
      <c r="A7" s="108">
        <v>5</v>
      </c>
      <c r="B7" s="106">
        <v>4</v>
      </c>
      <c r="C7" s="99">
        <v>3</v>
      </c>
      <c r="D7" s="99">
        <v>4</v>
      </c>
      <c r="E7" s="99" t="s">
        <v>152</v>
      </c>
      <c r="F7" s="99" t="s">
        <v>153</v>
      </c>
      <c r="G7" s="99" t="s">
        <v>152</v>
      </c>
      <c r="H7" s="103">
        <f t="shared" si="1"/>
        <v>4</v>
      </c>
      <c r="I7" s="103" t="str">
        <f t="shared" si="0"/>
        <v>Lielais</v>
      </c>
    </row>
    <row r="8" spans="1:13">
      <c r="A8" s="108">
        <v>6</v>
      </c>
      <c r="B8" s="106">
        <v>3</v>
      </c>
      <c r="C8" s="99">
        <v>3</v>
      </c>
      <c r="D8" s="99">
        <v>4</v>
      </c>
      <c r="E8" s="99" t="s">
        <v>153</v>
      </c>
      <c r="F8" s="99" t="s">
        <v>153</v>
      </c>
      <c r="G8" s="99" t="s">
        <v>152</v>
      </c>
      <c r="H8" s="103">
        <f t="shared" si="1"/>
        <v>3</v>
      </c>
      <c r="I8" s="103" t="str">
        <f t="shared" si="0"/>
        <v>Vidējais</v>
      </c>
    </row>
    <row r="9" spans="1:13">
      <c r="A9" s="108">
        <v>7</v>
      </c>
      <c r="B9" s="106">
        <v>2</v>
      </c>
      <c r="C9" s="99">
        <v>3</v>
      </c>
      <c r="D9" s="99">
        <v>4</v>
      </c>
      <c r="E9" s="99" t="s">
        <v>154</v>
      </c>
      <c r="F9" s="99" t="s">
        <v>153</v>
      </c>
      <c r="G9" s="99" t="s">
        <v>152</v>
      </c>
      <c r="H9" s="103">
        <f t="shared" si="1"/>
        <v>3</v>
      </c>
      <c r="I9" s="103" t="str">
        <f t="shared" si="0"/>
        <v>Vidējais</v>
      </c>
    </row>
    <row r="10" spans="1:13">
      <c r="A10" s="108">
        <v>8</v>
      </c>
      <c r="B10" s="106">
        <v>1</v>
      </c>
      <c r="C10" s="99">
        <v>3</v>
      </c>
      <c r="D10" s="99">
        <v>4</v>
      </c>
      <c r="E10" s="99" t="s">
        <v>155</v>
      </c>
      <c r="F10" s="99" t="s">
        <v>153</v>
      </c>
      <c r="G10" s="99" t="s">
        <v>152</v>
      </c>
      <c r="H10" s="103">
        <f t="shared" si="1"/>
        <v>3</v>
      </c>
      <c r="I10" s="103" t="str">
        <f t="shared" si="0"/>
        <v>Vidējais</v>
      </c>
    </row>
    <row r="11" spans="1:13">
      <c r="A11" s="108">
        <v>9</v>
      </c>
      <c r="B11" s="106">
        <v>4</v>
      </c>
      <c r="C11" s="99">
        <v>2</v>
      </c>
      <c r="D11" s="99">
        <v>4</v>
      </c>
      <c r="E11" s="99" t="s">
        <v>152</v>
      </c>
      <c r="F11" s="99" t="s">
        <v>154</v>
      </c>
      <c r="G11" s="99" t="s">
        <v>152</v>
      </c>
      <c r="H11" s="103">
        <f t="shared" si="1"/>
        <v>4</v>
      </c>
      <c r="I11" s="103" t="str">
        <f t="shared" si="0"/>
        <v>Lielais</v>
      </c>
    </row>
    <row r="12" spans="1:13">
      <c r="A12" s="108">
        <v>10</v>
      </c>
      <c r="B12" s="106">
        <v>3</v>
      </c>
      <c r="C12" s="99">
        <v>2</v>
      </c>
      <c r="D12" s="99">
        <v>4</v>
      </c>
      <c r="E12" s="99" t="s">
        <v>153</v>
      </c>
      <c r="F12" s="99" t="s">
        <v>154</v>
      </c>
      <c r="G12" s="99" t="s">
        <v>152</v>
      </c>
      <c r="H12" s="103">
        <f t="shared" si="1"/>
        <v>3</v>
      </c>
      <c r="I12" s="103" t="str">
        <f t="shared" si="0"/>
        <v>Vidējais</v>
      </c>
    </row>
    <row r="13" spans="1:13">
      <c r="A13" s="108">
        <v>11</v>
      </c>
      <c r="B13" s="106">
        <v>2</v>
      </c>
      <c r="C13" s="99">
        <v>2</v>
      </c>
      <c r="D13" s="99">
        <v>4</v>
      </c>
      <c r="E13" s="99" t="s">
        <v>154</v>
      </c>
      <c r="F13" s="99" t="s">
        <v>154</v>
      </c>
      <c r="G13" s="99" t="s">
        <v>152</v>
      </c>
      <c r="H13" s="103">
        <f t="shared" si="1"/>
        <v>2</v>
      </c>
      <c r="I13" s="103" t="str">
        <f t="shared" si="0"/>
        <v>Mazais</v>
      </c>
    </row>
    <row r="14" spans="1:13">
      <c r="A14" s="108">
        <v>12</v>
      </c>
      <c r="B14" s="106">
        <v>1</v>
      </c>
      <c r="C14" s="99">
        <v>2</v>
      </c>
      <c r="D14" s="99">
        <v>4</v>
      </c>
      <c r="E14" s="99" t="s">
        <v>155</v>
      </c>
      <c r="F14" s="99" t="s">
        <v>154</v>
      </c>
      <c r="G14" s="99" t="s">
        <v>152</v>
      </c>
      <c r="H14" s="103">
        <f t="shared" si="1"/>
        <v>2</v>
      </c>
      <c r="I14" s="103" t="str">
        <f t="shared" si="0"/>
        <v>Mazais</v>
      </c>
    </row>
    <row r="15" spans="1:13">
      <c r="A15" s="108">
        <v>13</v>
      </c>
      <c r="B15" s="106">
        <v>4</v>
      </c>
      <c r="C15" s="99">
        <v>1</v>
      </c>
      <c r="D15" s="99">
        <v>4</v>
      </c>
      <c r="E15" s="99" t="s">
        <v>152</v>
      </c>
      <c r="F15" s="99" t="s">
        <v>155</v>
      </c>
      <c r="G15" s="99" t="s">
        <v>152</v>
      </c>
      <c r="H15" s="103">
        <f t="shared" si="1"/>
        <v>4</v>
      </c>
      <c r="I15" s="103" t="str">
        <f t="shared" si="0"/>
        <v>Lielais</v>
      </c>
    </row>
    <row r="16" spans="1:13">
      <c r="A16" s="108">
        <v>14</v>
      </c>
      <c r="B16" s="106">
        <v>3</v>
      </c>
      <c r="C16" s="99">
        <v>1</v>
      </c>
      <c r="D16" s="99">
        <v>4</v>
      </c>
      <c r="E16" s="99" t="s">
        <v>153</v>
      </c>
      <c r="F16" s="99" t="s">
        <v>155</v>
      </c>
      <c r="G16" s="99" t="s">
        <v>152</v>
      </c>
      <c r="H16" s="103">
        <f t="shared" si="1"/>
        <v>3</v>
      </c>
      <c r="I16" s="103" t="str">
        <f t="shared" si="0"/>
        <v>Vidējais</v>
      </c>
    </row>
    <row r="17" spans="1:9">
      <c r="A17" s="108">
        <v>15</v>
      </c>
      <c r="B17" s="106">
        <v>2</v>
      </c>
      <c r="C17" s="99">
        <v>1</v>
      </c>
      <c r="D17" s="99">
        <v>4</v>
      </c>
      <c r="E17" s="99" t="s">
        <v>154</v>
      </c>
      <c r="F17" s="99" t="s">
        <v>155</v>
      </c>
      <c r="G17" s="99" t="s">
        <v>152</v>
      </c>
      <c r="H17" s="103">
        <f t="shared" si="1"/>
        <v>2</v>
      </c>
      <c r="I17" s="103" t="str">
        <f t="shared" si="0"/>
        <v>Mazais</v>
      </c>
    </row>
    <row r="18" spans="1:9">
      <c r="A18" s="108">
        <v>16</v>
      </c>
      <c r="B18" s="106">
        <v>1</v>
      </c>
      <c r="C18" s="99">
        <v>1</v>
      </c>
      <c r="D18" s="99">
        <v>4</v>
      </c>
      <c r="E18" s="99" t="s">
        <v>155</v>
      </c>
      <c r="F18" s="99" t="s">
        <v>155</v>
      </c>
      <c r="G18" s="99" t="s">
        <v>152</v>
      </c>
      <c r="H18" s="103">
        <f t="shared" si="1"/>
        <v>1</v>
      </c>
      <c r="I18" s="103" t="str">
        <f t="shared" si="0"/>
        <v>Mikro</v>
      </c>
    </row>
    <row r="19" spans="1:9">
      <c r="A19" s="108">
        <v>17</v>
      </c>
      <c r="B19" s="106">
        <v>4</v>
      </c>
      <c r="C19" s="99">
        <v>4</v>
      </c>
      <c r="D19" s="99">
        <v>3</v>
      </c>
      <c r="E19" s="99" t="s">
        <v>152</v>
      </c>
      <c r="F19" s="99" t="s">
        <v>152</v>
      </c>
      <c r="G19" s="99" t="s">
        <v>153</v>
      </c>
      <c r="H19" s="103">
        <f t="shared" si="1"/>
        <v>4</v>
      </c>
      <c r="I19" s="103" t="str">
        <f t="shared" si="0"/>
        <v>Lielais</v>
      </c>
    </row>
    <row r="20" spans="1:9">
      <c r="A20" s="108">
        <v>18</v>
      </c>
      <c r="B20" s="106">
        <v>3</v>
      </c>
      <c r="C20" s="99">
        <v>4</v>
      </c>
      <c r="D20" s="99">
        <v>3</v>
      </c>
      <c r="E20" s="99" t="s">
        <v>153</v>
      </c>
      <c r="F20" s="99" t="s">
        <v>152</v>
      </c>
      <c r="G20" s="99" t="s">
        <v>153</v>
      </c>
      <c r="H20" s="103">
        <f t="shared" si="1"/>
        <v>3</v>
      </c>
      <c r="I20" s="103" t="str">
        <f t="shared" si="0"/>
        <v>Vidējais</v>
      </c>
    </row>
    <row r="21" spans="1:9">
      <c r="A21" s="108">
        <v>19</v>
      </c>
      <c r="B21" s="106">
        <v>2</v>
      </c>
      <c r="C21" s="99">
        <v>4</v>
      </c>
      <c r="D21" s="99">
        <v>3</v>
      </c>
      <c r="E21" s="99" t="s">
        <v>154</v>
      </c>
      <c r="F21" s="99" t="s">
        <v>152</v>
      </c>
      <c r="G21" s="99" t="s">
        <v>153</v>
      </c>
      <c r="H21" s="103">
        <f t="shared" si="1"/>
        <v>3</v>
      </c>
      <c r="I21" s="103" t="str">
        <f t="shared" si="0"/>
        <v>Vidējais</v>
      </c>
    </row>
    <row r="22" spans="1:9">
      <c r="A22" s="108">
        <v>20</v>
      </c>
      <c r="B22" s="106">
        <v>1</v>
      </c>
      <c r="C22" s="99">
        <v>4</v>
      </c>
      <c r="D22" s="99">
        <v>3</v>
      </c>
      <c r="E22" s="99" t="s">
        <v>155</v>
      </c>
      <c r="F22" s="99" t="s">
        <v>152</v>
      </c>
      <c r="G22" s="99" t="s">
        <v>153</v>
      </c>
      <c r="H22" s="103">
        <f t="shared" si="1"/>
        <v>3</v>
      </c>
      <c r="I22" s="103" t="str">
        <f t="shared" si="0"/>
        <v>Vidējais</v>
      </c>
    </row>
    <row r="23" spans="1:9">
      <c r="A23" s="108">
        <v>21</v>
      </c>
      <c r="B23" s="106">
        <v>4</v>
      </c>
      <c r="C23" s="99">
        <v>3</v>
      </c>
      <c r="D23" s="99">
        <v>3</v>
      </c>
      <c r="E23" s="99" t="s">
        <v>152</v>
      </c>
      <c r="F23" s="99" t="s">
        <v>153</v>
      </c>
      <c r="G23" s="99" t="s">
        <v>153</v>
      </c>
      <c r="H23" s="103">
        <f t="shared" si="1"/>
        <v>3</v>
      </c>
      <c r="I23" s="103" t="str">
        <f t="shared" si="0"/>
        <v>Vidējais</v>
      </c>
    </row>
    <row r="24" spans="1:9">
      <c r="A24" s="108">
        <v>22</v>
      </c>
      <c r="B24" s="106">
        <v>3</v>
      </c>
      <c r="C24" s="99">
        <v>3</v>
      </c>
      <c r="D24" s="99">
        <v>3</v>
      </c>
      <c r="E24" s="99" t="s">
        <v>153</v>
      </c>
      <c r="F24" s="99" t="s">
        <v>153</v>
      </c>
      <c r="G24" s="99" t="s">
        <v>153</v>
      </c>
      <c r="H24" s="103">
        <f t="shared" si="1"/>
        <v>3</v>
      </c>
      <c r="I24" s="103" t="str">
        <f t="shared" si="0"/>
        <v>Vidējais</v>
      </c>
    </row>
    <row r="25" spans="1:9">
      <c r="A25" s="108">
        <v>23</v>
      </c>
      <c r="B25" s="106">
        <v>2</v>
      </c>
      <c r="C25" s="99">
        <v>3</v>
      </c>
      <c r="D25" s="99">
        <v>3</v>
      </c>
      <c r="E25" s="99" t="s">
        <v>154</v>
      </c>
      <c r="F25" s="99" t="s">
        <v>153</v>
      </c>
      <c r="G25" s="99" t="s">
        <v>153</v>
      </c>
      <c r="H25" s="103">
        <f t="shared" si="1"/>
        <v>3</v>
      </c>
      <c r="I25" s="103" t="str">
        <f t="shared" si="0"/>
        <v>Vidējais</v>
      </c>
    </row>
    <row r="26" spans="1:9">
      <c r="A26" s="108">
        <v>24</v>
      </c>
      <c r="B26" s="106">
        <v>1</v>
      </c>
      <c r="C26" s="99">
        <v>3</v>
      </c>
      <c r="D26" s="99">
        <v>3</v>
      </c>
      <c r="E26" s="99" t="s">
        <v>155</v>
      </c>
      <c r="F26" s="99" t="s">
        <v>153</v>
      </c>
      <c r="G26" s="99" t="s">
        <v>153</v>
      </c>
      <c r="H26" s="103">
        <f t="shared" si="1"/>
        <v>3</v>
      </c>
      <c r="I26" s="103" t="str">
        <f t="shared" si="0"/>
        <v>Vidējais</v>
      </c>
    </row>
    <row r="27" spans="1:9">
      <c r="A27" s="108">
        <v>25</v>
      </c>
      <c r="B27" s="106">
        <v>4</v>
      </c>
      <c r="C27" s="99">
        <v>2</v>
      </c>
      <c r="D27" s="99">
        <v>3</v>
      </c>
      <c r="E27" s="99" t="s">
        <v>152</v>
      </c>
      <c r="F27" s="99" t="s">
        <v>154</v>
      </c>
      <c r="G27" s="99" t="s">
        <v>153</v>
      </c>
      <c r="H27" s="103">
        <f t="shared" si="1"/>
        <v>3</v>
      </c>
      <c r="I27" s="103" t="str">
        <f t="shared" si="0"/>
        <v>Vidējais</v>
      </c>
    </row>
    <row r="28" spans="1:9">
      <c r="A28" s="108">
        <v>26</v>
      </c>
      <c r="B28" s="106">
        <v>3</v>
      </c>
      <c r="C28" s="99">
        <v>2</v>
      </c>
      <c r="D28" s="99">
        <v>3</v>
      </c>
      <c r="E28" s="99" t="s">
        <v>153</v>
      </c>
      <c r="F28" s="99" t="s">
        <v>154</v>
      </c>
      <c r="G28" s="99" t="s">
        <v>153</v>
      </c>
      <c r="H28" s="103">
        <f t="shared" si="1"/>
        <v>3</v>
      </c>
      <c r="I28" s="103" t="str">
        <f t="shared" si="0"/>
        <v>Vidējais</v>
      </c>
    </row>
    <row r="29" spans="1:9">
      <c r="A29" s="108">
        <v>27</v>
      </c>
      <c r="B29" s="106">
        <v>2</v>
      </c>
      <c r="C29" s="99">
        <v>2</v>
      </c>
      <c r="D29" s="99">
        <v>3</v>
      </c>
      <c r="E29" s="99" t="s">
        <v>154</v>
      </c>
      <c r="F29" s="99" t="s">
        <v>154</v>
      </c>
      <c r="G29" s="99" t="s">
        <v>153</v>
      </c>
      <c r="H29" s="103">
        <f t="shared" si="1"/>
        <v>2</v>
      </c>
      <c r="I29" s="103" t="str">
        <f t="shared" si="0"/>
        <v>Mazais</v>
      </c>
    </row>
    <row r="30" spans="1:9">
      <c r="A30" s="108">
        <v>28</v>
      </c>
      <c r="B30" s="106">
        <v>1</v>
      </c>
      <c r="C30" s="99">
        <v>2</v>
      </c>
      <c r="D30" s="99">
        <v>3</v>
      </c>
      <c r="E30" s="99" t="s">
        <v>155</v>
      </c>
      <c r="F30" s="99" t="s">
        <v>154</v>
      </c>
      <c r="G30" s="99" t="s">
        <v>153</v>
      </c>
      <c r="H30" s="103">
        <f t="shared" si="1"/>
        <v>2</v>
      </c>
      <c r="I30" s="103" t="str">
        <f t="shared" si="0"/>
        <v>Mazais</v>
      </c>
    </row>
    <row r="31" spans="1:9">
      <c r="A31" s="108">
        <v>29</v>
      </c>
      <c r="B31" s="106">
        <v>4</v>
      </c>
      <c r="C31" s="99">
        <v>1</v>
      </c>
      <c r="D31" s="99">
        <v>3</v>
      </c>
      <c r="E31" s="99" t="s">
        <v>152</v>
      </c>
      <c r="F31" s="99" t="s">
        <v>155</v>
      </c>
      <c r="G31" s="99" t="s">
        <v>153</v>
      </c>
      <c r="H31" s="103">
        <f t="shared" si="1"/>
        <v>3</v>
      </c>
      <c r="I31" s="103" t="str">
        <f t="shared" si="0"/>
        <v>Vidējais</v>
      </c>
    </row>
    <row r="32" spans="1:9">
      <c r="A32" s="108">
        <v>30</v>
      </c>
      <c r="B32" s="106">
        <v>3</v>
      </c>
      <c r="C32" s="99">
        <v>1</v>
      </c>
      <c r="D32" s="99">
        <v>3</v>
      </c>
      <c r="E32" s="99" t="s">
        <v>153</v>
      </c>
      <c r="F32" s="99" t="s">
        <v>155</v>
      </c>
      <c r="G32" s="99" t="s">
        <v>153</v>
      </c>
      <c r="H32" s="103">
        <f t="shared" si="1"/>
        <v>3</v>
      </c>
      <c r="I32" s="103" t="str">
        <f t="shared" si="0"/>
        <v>Vidējais</v>
      </c>
    </row>
    <row r="33" spans="1:9">
      <c r="A33" s="108">
        <v>31</v>
      </c>
      <c r="B33" s="106">
        <v>2</v>
      </c>
      <c r="C33" s="99">
        <v>1</v>
      </c>
      <c r="D33" s="99">
        <v>3</v>
      </c>
      <c r="E33" s="99" t="s">
        <v>154</v>
      </c>
      <c r="F33" s="99" t="s">
        <v>155</v>
      </c>
      <c r="G33" s="99" t="s">
        <v>153</v>
      </c>
      <c r="H33" s="103">
        <f t="shared" si="1"/>
        <v>2</v>
      </c>
      <c r="I33" s="103" t="str">
        <f t="shared" si="0"/>
        <v>Mazais</v>
      </c>
    </row>
    <row r="34" spans="1:9">
      <c r="A34" s="108">
        <v>32</v>
      </c>
      <c r="B34" s="106">
        <v>1</v>
      </c>
      <c r="C34" s="99">
        <v>1</v>
      </c>
      <c r="D34" s="99">
        <v>3</v>
      </c>
      <c r="E34" s="99" t="s">
        <v>155</v>
      </c>
      <c r="F34" s="99" t="s">
        <v>155</v>
      </c>
      <c r="G34" s="99" t="s">
        <v>153</v>
      </c>
      <c r="H34" s="103">
        <f t="shared" si="1"/>
        <v>1</v>
      </c>
      <c r="I34" s="103" t="str">
        <f t="shared" si="0"/>
        <v>Mikro</v>
      </c>
    </row>
    <row r="35" spans="1:9">
      <c r="A35" s="108">
        <v>33</v>
      </c>
      <c r="B35" s="106">
        <v>4</v>
      </c>
      <c r="C35" s="99">
        <v>4</v>
      </c>
      <c r="D35" s="99">
        <v>2</v>
      </c>
      <c r="E35" s="99" t="s">
        <v>152</v>
      </c>
      <c r="F35" s="99" t="s">
        <v>152</v>
      </c>
      <c r="G35" s="99" t="s">
        <v>154</v>
      </c>
      <c r="H35" s="103">
        <f t="shared" si="1"/>
        <v>4</v>
      </c>
      <c r="I35" s="103" t="str">
        <f t="shared" ref="I35:I66" si="3">IF(H35=4,"Lielais",IF(H35=3,"Vidējais",IF(H35=2,"Mazais",IF(H35=1,"Mikro"))))</f>
        <v>Lielais</v>
      </c>
    </row>
    <row r="36" spans="1:9">
      <c r="A36" s="108">
        <v>34</v>
      </c>
      <c r="B36" s="106">
        <v>3</v>
      </c>
      <c r="C36" s="99">
        <v>4</v>
      </c>
      <c r="D36" s="99">
        <v>2</v>
      </c>
      <c r="E36" s="99" t="s">
        <v>153</v>
      </c>
      <c r="F36" s="99" t="s">
        <v>152</v>
      </c>
      <c r="G36" s="99" t="s">
        <v>154</v>
      </c>
      <c r="H36" s="103">
        <f t="shared" si="1"/>
        <v>3</v>
      </c>
      <c r="I36" s="103" t="str">
        <f t="shared" si="3"/>
        <v>Vidējais</v>
      </c>
    </row>
    <row r="37" spans="1:9">
      <c r="A37" s="108">
        <v>35</v>
      </c>
      <c r="B37" s="106">
        <v>2</v>
      </c>
      <c r="C37" s="99">
        <v>4</v>
      </c>
      <c r="D37" s="99">
        <v>2</v>
      </c>
      <c r="E37" s="99" t="s">
        <v>154</v>
      </c>
      <c r="F37" s="99" t="s">
        <v>152</v>
      </c>
      <c r="G37" s="99" t="s">
        <v>154</v>
      </c>
      <c r="H37" s="103">
        <f t="shared" si="1"/>
        <v>2</v>
      </c>
      <c r="I37" s="103" t="str">
        <f t="shared" si="3"/>
        <v>Mazais</v>
      </c>
    </row>
    <row r="38" spans="1:9">
      <c r="A38" s="108">
        <v>36</v>
      </c>
      <c r="B38" s="106">
        <v>1</v>
      </c>
      <c r="C38" s="99">
        <v>4</v>
      </c>
      <c r="D38" s="99">
        <v>2</v>
      </c>
      <c r="E38" s="99" t="s">
        <v>155</v>
      </c>
      <c r="F38" s="99" t="s">
        <v>152</v>
      </c>
      <c r="G38" s="99" t="s">
        <v>154</v>
      </c>
      <c r="H38" s="103">
        <f t="shared" si="1"/>
        <v>2</v>
      </c>
      <c r="I38" s="103" t="str">
        <f t="shared" si="3"/>
        <v>Mazais</v>
      </c>
    </row>
    <row r="39" spans="1:9">
      <c r="A39" s="108">
        <v>37</v>
      </c>
      <c r="B39" s="106">
        <v>4</v>
      </c>
      <c r="C39" s="99">
        <v>3</v>
      </c>
      <c r="D39" s="99">
        <v>2</v>
      </c>
      <c r="E39" s="99" t="s">
        <v>152</v>
      </c>
      <c r="F39" s="99" t="s">
        <v>153</v>
      </c>
      <c r="G39" s="99" t="s">
        <v>154</v>
      </c>
      <c r="H39" s="103">
        <f t="shared" si="1"/>
        <v>3</v>
      </c>
      <c r="I39" s="103" t="str">
        <f t="shared" si="3"/>
        <v>Vidējais</v>
      </c>
    </row>
    <row r="40" spans="1:9">
      <c r="A40" s="108">
        <v>38</v>
      </c>
      <c r="B40" s="106">
        <v>3</v>
      </c>
      <c r="C40" s="99">
        <v>3</v>
      </c>
      <c r="D40" s="99">
        <v>2</v>
      </c>
      <c r="E40" s="99" t="s">
        <v>153</v>
      </c>
      <c r="F40" s="99" t="s">
        <v>153</v>
      </c>
      <c r="G40" s="99" t="s">
        <v>154</v>
      </c>
      <c r="H40" s="103">
        <f t="shared" si="1"/>
        <v>3</v>
      </c>
      <c r="I40" s="103" t="str">
        <f t="shared" si="3"/>
        <v>Vidējais</v>
      </c>
    </row>
    <row r="41" spans="1:9">
      <c r="A41" s="108">
        <v>39</v>
      </c>
      <c r="B41" s="106">
        <v>2</v>
      </c>
      <c r="C41" s="99">
        <v>3</v>
      </c>
      <c r="D41" s="99">
        <v>2</v>
      </c>
      <c r="E41" s="99" t="s">
        <v>154</v>
      </c>
      <c r="F41" s="99" t="s">
        <v>153</v>
      </c>
      <c r="G41" s="99" t="s">
        <v>154</v>
      </c>
      <c r="H41" s="103">
        <f t="shared" si="1"/>
        <v>2</v>
      </c>
      <c r="I41" s="103" t="str">
        <f t="shared" si="3"/>
        <v>Mazais</v>
      </c>
    </row>
    <row r="42" spans="1:9">
      <c r="A42" s="108">
        <v>40</v>
      </c>
      <c r="B42" s="106">
        <v>1</v>
      </c>
      <c r="C42" s="99">
        <v>3</v>
      </c>
      <c r="D42" s="99">
        <v>2</v>
      </c>
      <c r="E42" s="99" t="s">
        <v>155</v>
      </c>
      <c r="F42" s="99" t="s">
        <v>153</v>
      </c>
      <c r="G42" s="99" t="s">
        <v>154</v>
      </c>
      <c r="H42" s="103">
        <f t="shared" si="1"/>
        <v>2</v>
      </c>
      <c r="I42" s="103" t="str">
        <f t="shared" si="3"/>
        <v>Mazais</v>
      </c>
    </row>
    <row r="43" spans="1:9">
      <c r="A43" s="108">
        <v>41</v>
      </c>
      <c r="B43" s="106">
        <v>4</v>
      </c>
      <c r="C43" s="99">
        <v>2</v>
      </c>
      <c r="D43" s="99">
        <v>2</v>
      </c>
      <c r="E43" s="99" t="s">
        <v>152</v>
      </c>
      <c r="F43" s="99" t="s">
        <v>154</v>
      </c>
      <c r="G43" s="99" t="s">
        <v>154</v>
      </c>
      <c r="H43" s="103">
        <f t="shared" si="1"/>
        <v>2</v>
      </c>
      <c r="I43" s="103" t="str">
        <f t="shared" si="3"/>
        <v>Mazais</v>
      </c>
    </row>
    <row r="44" spans="1:9">
      <c r="A44" s="108">
        <v>42</v>
      </c>
      <c r="B44" s="106">
        <v>3</v>
      </c>
      <c r="C44" s="99">
        <v>2</v>
      </c>
      <c r="D44" s="99">
        <v>2</v>
      </c>
      <c r="E44" s="99" t="s">
        <v>153</v>
      </c>
      <c r="F44" s="99" t="s">
        <v>154</v>
      </c>
      <c r="G44" s="99" t="s">
        <v>154</v>
      </c>
      <c r="H44" s="103">
        <f t="shared" si="1"/>
        <v>2</v>
      </c>
      <c r="I44" s="103" t="str">
        <f t="shared" si="3"/>
        <v>Mazais</v>
      </c>
    </row>
    <row r="45" spans="1:9">
      <c r="A45" s="108">
        <v>43</v>
      </c>
      <c r="B45" s="106">
        <v>2</v>
      </c>
      <c r="C45" s="99">
        <v>2</v>
      </c>
      <c r="D45" s="99">
        <v>2</v>
      </c>
      <c r="E45" s="99" t="s">
        <v>154</v>
      </c>
      <c r="F45" s="99" t="s">
        <v>154</v>
      </c>
      <c r="G45" s="99" t="s">
        <v>154</v>
      </c>
      <c r="H45" s="103">
        <f t="shared" si="1"/>
        <v>2</v>
      </c>
      <c r="I45" s="103" t="str">
        <f t="shared" si="3"/>
        <v>Mazais</v>
      </c>
    </row>
    <row r="46" spans="1:9">
      <c r="A46" s="108">
        <v>44</v>
      </c>
      <c r="B46" s="106">
        <v>1</v>
      </c>
      <c r="C46" s="99">
        <v>2</v>
      </c>
      <c r="D46" s="99">
        <v>2</v>
      </c>
      <c r="E46" s="99" t="s">
        <v>155</v>
      </c>
      <c r="F46" s="99" t="s">
        <v>154</v>
      </c>
      <c r="G46" s="99" t="s">
        <v>154</v>
      </c>
      <c r="H46" s="103">
        <f t="shared" si="1"/>
        <v>2</v>
      </c>
      <c r="I46" s="103" t="str">
        <f t="shared" si="3"/>
        <v>Mazais</v>
      </c>
    </row>
    <row r="47" spans="1:9">
      <c r="A47" s="108">
        <v>45</v>
      </c>
      <c r="B47" s="106">
        <v>4</v>
      </c>
      <c r="C47" s="99">
        <v>1</v>
      </c>
      <c r="D47" s="99">
        <v>2</v>
      </c>
      <c r="E47" s="99" t="s">
        <v>152</v>
      </c>
      <c r="F47" s="99" t="s">
        <v>155</v>
      </c>
      <c r="G47" s="99" t="s">
        <v>154</v>
      </c>
      <c r="H47" s="103">
        <f t="shared" si="1"/>
        <v>2</v>
      </c>
      <c r="I47" s="103" t="str">
        <f t="shared" si="3"/>
        <v>Mazais</v>
      </c>
    </row>
    <row r="48" spans="1:9">
      <c r="A48" s="108">
        <v>46</v>
      </c>
      <c r="B48" s="106">
        <v>3</v>
      </c>
      <c r="C48" s="99">
        <v>1</v>
      </c>
      <c r="D48" s="99">
        <v>2</v>
      </c>
      <c r="E48" s="99" t="s">
        <v>153</v>
      </c>
      <c r="F48" s="99" t="s">
        <v>155</v>
      </c>
      <c r="G48" s="99" t="s">
        <v>154</v>
      </c>
      <c r="H48" s="103">
        <f t="shared" si="1"/>
        <v>2</v>
      </c>
      <c r="I48" s="103" t="str">
        <f t="shared" si="3"/>
        <v>Mazais</v>
      </c>
    </row>
    <row r="49" spans="1:9">
      <c r="A49" s="108">
        <v>47</v>
      </c>
      <c r="B49" s="106">
        <v>2</v>
      </c>
      <c r="C49" s="99">
        <v>1</v>
      </c>
      <c r="D49" s="99">
        <v>2</v>
      </c>
      <c r="E49" s="99" t="s">
        <v>154</v>
      </c>
      <c r="F49" s="99" t="s">
        <v>155</v>
      </c>
      <c r="G49" s="99" t="s">
        <v>154</v>
      </c>
      <c r="H49" s="103">
        <f t="shared" si="1"/>
        <v>2</v>
      </c>
      <c r="I49" s="103" t="str">
        <f t="shared" si="3"/>
        <v>Mazais</v>
      </c>
    </row>
    <row r="50" spans="1:9">
      <c r="A50" s="108">
        <v>48</v>
      </c>
      <c r="B50" s="106">
        <v>1</v>
      </c>
      <c r="C50" s="99">
        <v>1</v>
      </c>
      <c r="D50" s="99">
        <v>2</v>
      </c>
      <c r="E50" s="99" t="s">
        <v>155</v>
      </c>
      <c r="F50" s="99" t="s">
        <v>155</v>
      </c>
      <c r="G50" s="99" t="s">
        <v>154</v>
      </c>
      <c r="H50" s="103">
        <f t="shared" si="1"/>
        <v>1</v>
      </c>
      <c r="I50" s="103" t="str">
        <f t="shared" si="3"/>
        <v>Mikro</v>
      </c>
    </row>
    <row r="51" spans="1:9">
      <c r="A51" s="108">
        <v>49</v>
      </c>
      <c r="B51" s="106">
        <v>4</v>
      </c>
      <c r="C51" s="99">
        <v>4</v>
      </c>
      <c r="D51" s="99">
        <v>1</v>
      </c>
      <c r="E51" s="99" t="s">
        <v>152</v>
      </c>
      <c r="F51" s="99" t="s">
        <v>152</v>
      </c>
      <c r="G51" s="99" t="s">
        <v>155</v>
      </c>
      <c r="H51" s="103">
        <f t="shared" si="1"/>
        <v>4</v>
      </c>
      <c r="I51" s="103" t="str">
        <f t="shared" si="3"/>
        <v>Lielais</v>
      </c>
    </row>
    <row r="52" spans="1:9">
      <c r="A52" s="108">
        <v>50</v>
      </c>
      <c r="B52" s="106">
        <v>3</v>
      </c>
      <c r="C52" s="99">
        <v>4</v>
      </c>
      <c r="D52" s="99">
        <v>1</v>
      </c>
      <c r="E52" s="99" t="s">
        <v>153</v>
      </c>
      <c r="F52" s="99" t="s">
        <v>152</v>
      </c>
      <c r="G52" s="99" t="s">
        <v>155</v>
      </c>
      <c r="H52" s="103">
        <f t="shared" si="1"/>
        <v>3</v>
      </c>
      <c r="I52" s="103" t="str">
        <f t="shared" si="3"/>
        <v>Vidējais</v>
      </c>
    </row>
    <row r="53" spans="1:9">
      <c r="A53" s="108">
        <v>51</v>
      </c>
      <c r="B53" s="106">
        <v>2</v>
      </c>
      <c r="C53" s="99">
        <v>4</v>
      </c>
      <c r="D53" s="99">
        <v>1</v>
      </c>
      <c r="E53" s="99" t="s">
        <v>154</v>
      </c>
      <c r="F53" s="99" t="s">
        <v>152</v>
      </c>
      <c r="G53" s="99" t="s">
        <v>155</v>
      </c>
      <c r="H53" s="103">
        <f t="shared" si="1"/>
        <v>2</v>
      </c>
      <c r="I53" s="103" t="str">
        <f t="shared" si="3"/>
        <v>Mazais</v>
      </c>
    </row>
    <row r="54" spans="1:9">
      <c r="A54" s="108">
        <v>52</v>
      </c>
      <c r="B54" s="106">
        <v>1</v>
      </c>
      <c r="C54" s="99">
        <v>4</v>
      </c>
      <c r="D54" s="99">
        <v>1</v>
      </c>
      <c r="E54" s="99" t="s">
        <v>155</v>
      </c>
      <c r="F54" s="99" t="s">
        <v>152</v>
      </c>
      <c r="G54" s="99" t="s">
        <v>155</v>
      </c>
      <c r="H54" s="103">
        <f t="shared" si="1"/>
        <v>1</v>
      </c>
      <c r="I54" s="103" t="str">
        <f t="shared" si="3"/>
        <v>Mikro</v>
      </c>
    </row>
    <row r="55" spans="1:9">
      <c r="A55" s="108">
        <v>53</v>
      </c>
      <c r="B55" s="106">
        <v>4</v>
      </c>
      <c r="C55" s="99">
        <v>3</v>
      </c>
      <c r="D55" s="99">
        <v>1</v>
      </c>
      <c r="E55" s="99" t="s">
        <v>152</v>
      </c>
      <c r="F55" s="99" t="s">
        <v>153</v>
      </c>
      <c r="G55" s="99" t="s">
        <v>155</v>
      </c>
      <c r="H55" s="103">
        <f t="shared" si="1"/>
        <v>3</v>
      </c>
      <c r="I55" s="103" t="str">
        <f t="shared" si="3"/>
        <v>Vidējais</v>
      </c>
    </row>
    <row r="56" spans="1:9">
      <c r="A56" s="108">
        <v>54</v>
      </c>
      <c r="B56" s="106">
        <v>3</v>
      </c>
      <c r="C56" s="99">
        <v>3</v>
      </c>
      <c r="D56" s="99">
        <v>1</v>
      </c>
      <c r="E56" s="99" t="s">
        <v>153</v>
      </c>
      <c r="F56" s="99" t="s">
        <v>153</v>
      </c>
      <c r="G56" s="99" t="s">
        <v>155</v>
      </c>
      <c r="H56" s="103">
        <f t="shared" si="1"/>
        <v>3</v>
      </c>
      <c r="I56" s="103" t="str">
        <f t="shared" si="3"/>
        <v>Vidējais</v>
      </c>
    </row>
    <row r="57" spans="1:9">
      <c r="A57" s="108">
        <v>55</v>
      </c>
      <c r="B57" s="106">
        <v>2</v>
      </c>
      <c r="C57" s="99">
        <v>3</v>
      </c>
      <c r="D57" s="99">
        <v>1</v>
      </c>
      <c r="E57" s="99" t="s">
        <v>154</v>
      </c>
      <c r="F57" s="99" t="s">
        <v>153</v>
      </c>
      <c r="G57" s="99" t="s">
        <v>155</v>
      </c>
      <c r="H57" s="103">
        <f t="shared" si="1"/>
        <v>2</v>
      </c>
      <c r="I57" s="103" t="str">
        <f t="shared" si="3"/>
        <v>Mazais</v>
      </c>
    </row>
    <row r="58" spans="1:9">
      <c r="A58" s="108">
        <v>56</v>
      </c>
      <c r="B58" s="106">
        <v>1</v>
      </c>
      <c r="C58" s="99">
        <v>3</v>
      </c>
      <c r="D58" s="99">
        <v>1</v>
      </c>
      <c r="E58" s="99" t="s">
        <v>155</v>
      </c>
      <c r="F58" s="99" t="s">
        <v>153</v>
      </c>
      <c r="G58" s="99" t="s">
        <v>155</v>
      </c>
      <c r="H58" s="103">
        <f t="shared" si="1"/>
        <v>1</v>
      </c>
      <c r="I58" s="103" t="str">
        <f t="shared" si="3"/>
        <v>Mikro</v>
      </c>
    </row>
    <row r="59" spans="1:9">
      <c r="A59" s="108">
        <v>57</v>
      </c>
      <c r="B59" s="106">
        <v>4</v>
      </c>
      <c r="C59" s="99">
        <v>2</v>
      </c>
      <c r="D59" s="99">
        <v>1</v>
      </c>
      <c r="E59" s="99" t="s">
        <v>152</v>
      </c>
      <c r="F59" s="99" t="s">
        <v>154</v>
      </c>
      <c r="G59" s="99" t="s">
        <v>155</v>
      </c>
      <c r="H59" s="103">
        <f t="shared" si="1"/>
        <v>2</v>
      </c>
      <c r="I59" s="103" t="str">
        <f t="shared" si="3"/>
        <v>Mazais</v>
      </c>
    </row>
    <row r="60" spans="1:9">
      <c r="A60" s="108">
        <v>58</v>
      </c>
      <c r="B60" s="106">
        <v>3</v>
      </c>
      <c r="C60" s="99">
        <v>2</v>
      </c>
      <c r="D60" s="99">
        <v>1</v>
      </c>
      <c r="E60" s="99" t="s">
        <v>153</v>
      </c>
      <c r="F60" s="99" t="s">
        <v>154</v>
      </c>
      <c r="G60" s="99" t="s">
        <v>155</v>
      </c>
      <c r="H60" s="103">
        <f t="shared" si="1"/>
        <v>2</v>
      </c>
      <c r="I60" s="103" t="str">
        <f t="shared" si="3"/>
        <v>Mazais</v>
      </c>
    </row>
    <row r="61" spans="1:9">
      <c r="A61" s="108">
        <v>59</v>
      </c>
      <c r="B61" s="106">
        <v>2</v>
      </c>
      <c r="C61" s="99">
        <v>2</v>
      </c>
      <c r="D61" s="99">
        <v>1</v>
      </c>
      <c r="E61" s="99" t="s">
        <v>154</v>
      </c>
      <c r="F61" s="99" t="s">
        <v>154</v>
      </c>
      <c r="G61" s="99" t="s">
        <v>155</v>
      </c>
      <c r="H61" s="103">
        <f t="shared" si="1"/>
        <v>2</v>
      </c>
      <c r="I61" s="103" t="str">
        <f t="shared" si="3"/>
        <v>Mazais</v>
      </c>
    </row>
    <row r="62" spans="1:9">
      <c r="A62" s="108">
        <v>60</v>
      </c>
      <c r="B62" s="106">
        <v>1</v>
      </c>
      <c r="C62" s="99">
        <v>2</v>
      </c>
      <c r="D62" s="99">
        <v>1</v>
      </c>
      <c r="E62" s="99" t="s">
        <v>155</v>
      </c>
      <c r="F62" s="99" t="s">
        <v>154</v>
      </c>
      <c r="G62" s="99" t="s">
        <v>155</v>
      </c>
      <c r="H62" s="103">
        <f t="shared" si="1"/>
        <v>1</v>
      </c>
      <c r="I62" s="103" t="str">
        <f t="shared" si="3"/>
        <v>Mikro</v>
      </c>
    </row>
    <row r="63" spans="1:9">
      <c r="A63" s="108">
        <v>61</v>
      </c>
      <c r="B63" s="106">
        <v>4</v>
      </c>
      <c r="C63" s="99">
        <v>1</v>
      </c>
      <c r="D63" s="99">
        <v>1</v>
      </c>
      <c r="E63" s="99" t="s">
        <v>152</v>
      </c>
      <c r="F63" s="99" t="s">
        <v>155</v>
      </c>
      <c r="G63" s="99" t="s">
        <v>155</v>
      </c>
      <c r="H63" s="103">
        <f t="shared" si="1"/>
        <v>1</v>
      </c>
      <c r="I63" s="103" t="str">
        <f t="shared" si="3"/>
        <v>Mikro</v>
      </c>
    </row>
    <row r="64" spans="1:9">
      <c r="A64" s="108">
        <v>62</v>
      </c>
      <c r="B64" s="106">
        <v>3</v>
      </c>
      <c r="C64" s="99">
        <v>1</v>
      </c>
      <c r="D64" s="99">
        <v>1</v>
      </c>
      <c r="E64" s="99" t="s">
        <v>153</v>
      </c>
      <c r="F64" s="99" t="s">
        <v>155</v>
      </c>
      <c r="G64" s="99" t="s">
        <v>155</v>
      </c>
      <c r="H64" s="103">
        <f t="shared" si="1"/>
        <v>1</v>
      </c>
      <c r="I64" s="103" t="str">
        <f t="shared" si="3"/>
        <v>Mikro</v>
      </c>
    </row>
    <row r="65" spans="1:9">
      <c r="A65" s="108">
        <v>63</v>
      </c>
      <c r="B65" s="106">
        <v>2</v>
      </c>
      <c r="C65" s="99">
        <v>1</v>
      </c>
      <c r="D65" s="99">
        <v>1</v>
      </c>
      <c r="E65" s="99" t="s">
        <v>154</v>
      </c>
      <c r="F65" s="99" t="s">
        <v>155</v>
      </c>
      <c r="G65" s="99" t="s">
        <v>155</v>
      </c>
      <c r="H65" s="103">
        <f t="shared" si="1"/>
        <v>1</v>
      </c>
      <c r="I65" s="103" t="str">
        <f t="shared" si="3"/>
        <v>Mikro</v>
      </c>
    </row>
    <row r="66" spans="1:9">
      <c r="A66" s="108">
        <v>64</v>
      </c>
      <c r="B66" s="106">
        <v>1</v>
      </c>
      <c r="C66" s="99">
        <v>1</v>
      </c>
      <c r="D66" s="99">
        <v>1</v>
      </c>
      <c r="E66" s="99" t="s">
        <v>155</v>
      </c>
      <c r="F66" s="99" t="s">
        <v>155</v>
      </c>
      <c r="G66" s="99" t="s">
        <v>155</v>
      </c>
      <c r="H66" s="103">
        <f t="shared" si="1"/>
        <v>1</v>
      </c>
      <c r="I66" s="103" t="str">
        <f t="shared" si="3"/>
        <v>Mikro</v>
      </c>
    </row>
  </sheetData>
  <sheetProtection algorithmName="SHA-512" hashValue="lr0Hwy3OZE9zqMetwlba8k/xjOPXei8bxtqu+Lnh97sL+EvzvP4Sfv5+EqN8jU5UKpYaODLKBNVK0l8qiYfdaw==" saltValue="+JsMKUGeP8o3WxKeSrTgoQ==" spinCount="100000" sheet="1" objects="1" scenarios="1"/>
  <autoFilter ref="B2:I66" xr:uid="{40AC4392-32B9-48CA-B174-CFCF2A19327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Deklarācija</vt:lpstr>
      <vt:lpstr>INFO</vt:lpstr>
      <vt:lpstr>Piemērs</vt:lpstr>
      <vt:lpstr>Algoritms</vt:lpstr>
    </vt:vector>
  </TitlesOfParts>
  <Company>ALTUM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Inga Brice-Sabitova</dc:creator>
  <cp:lastModifiedBy>Inese Heringa</cp:lastModifiedBy>
  <cp:lastPrinted>2025-08-26T07:35:03Z</cp:lastPrinted>
  <dcterms:created xsi:type="dcterms:W3CDTF">2020-09-02T08:32:29Z</dcterms:created>
  <dcterms:modified xsi:type="dcterms:W3CDTF">2026-09-14T09:50:22Z</dcterms:modified>
</cp:coreProperties>
</file>