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Arnis.Dzalbs\Desktop\PIFA_1.95mEUR\"/>
    </mc:Choice>
  </mc:AlternateContent>
  <xr:revisionPtr revIDLastSave="0" documentId="13_ncr:1_{7E5E0F08-B718-498C-8ED4-054C1544BF0A}" xr6:coauthVersionLast="47" xr6:coauthVersionMax="47" xr10:uidLastSave="{00000000-0000-0000-0000-000000000000}"/>
  <workbookProtection workbookAlgorithmName="SHA-512" workbookHashValue="+F2BQPBhkIhpugw1WyswEMRjJ/RImu8nns1ID6J3EHyVwTiP2PvvWgAxvjb/AR1+ae/MQZ0VkvgUY/mqRW/Emg==" workbookSaltValue="9lI+MR1UKZ1LMuxHvhl7oQ==" workbookSpinCount="100000" lockStructure="1"/>
  <bookViews>
    <workbookView xWindow="-120" yWindow="-120" windowWidth="29040" windowHeight="15720" xr2:uid="{EC047ED3-1B50-4C79-B0E1-698C2D11CFC4}"/>
  </bookViews>
  <sheets>
    <sheet name="Tāme" sheetId="6" r:id="rId1"/>
    <sheet name="Atbalsta noteikšana no 11.2025" sheetId="21" r:id="rId2"/>
    <sheet name="Finansējums" sheetId="16" r:id="rId3"/>
    <sheet name="Līguma pielikums" sheetId="22" state="hidden" r:id="rId4"/>
    <sheet name="Faktisko izmaksu pārskats" sheetId="23" state="hidden" r:id="rId5"/>
    <sheet name="Aprekiniem" sheetId="12" state="hidden" r:id="rId6"/>
  </sheets>
  <definedNames>
    <definedName name="Atb_jautajums_1">#REF!</definedName>
    <definedName name="Diskonta_likme">#REF!</definedName>
    <definedName name="Izmaksu_veidi">#REF!</definedName>
    <definedName name="Kapitala_atlaide">#REF!</definedName>
    <definedName name="Kopa_attiec_apgaismojums">#REF!</definedName>
    <definedName name="Kopa_attiec_buv">#REF!</definedName>
    <definedName name="Kopa_attiec_iekartas">#REF!</definedName>
    <definedName name="Kopa_attiec_inzenier">#REF!</definedName>
    <definedName name="Kopa_attiec_sekundarie">#REF!</definedName>
    <definedName name="Kopa_attiec_siltums">#REF!</definedName>
    <definedName name="Kopa_neattiec_apgaismojums_gber">#REF!</definedName>
    <definedName name="Kopa_neattiec_apgaismojums_pvn">#REF!</definedName>
    <definedName name="Kopa_neattiec_buv_pvn">#REF!</definedName>
    <definedName name="Kopa_neattiec_iekartas_gber">#REF!</definedName>
    <definedName name="Kopa_neattiec_iekartas_pvn">#REF!</definedName>
    <definedName name="Kopa_neattiec_inzenier_gber">#REF!</definedName>
    <definedName name="Kopa_neattiec_inzenier_pvn">#REF!</definedName>
    <definedName name="Kopa_neattiec_sekundarie_gber">#REF!</definedName>
    <definedName name="Kopa_neattiec_sekundarie_pvn">#REF!</definedName>
    <definedName name="Kopa_neattiec_siltums_gber">#REF!</definedName>
    <definedName name="Kopa_neattiec_siltums_pvn">#REF!</definedName>
    <definedName name="Pieejamais_de_minimis">#REF!</definedName>
    <definedName name="_xlnm.Print_Area" localSheetId="2">Finansējums!$C$5:$T$64</definedName>
    <definedName name="_xlnm.Print_Area" localSheetId="3">'Līguma pielikums'!$5:$63</definedName>
    <definedName name="_xlnm.Print_Area" localSheetId="0">Tāme!$B$3:$M$69</definedName>
    <definedName name="vai_deminimi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 i="21" l="1"/>
  <c r="D29" i="16"/>
  <c r="B10" i="22"/>
  <c r="F7" i="6"/>
  <c r="B12" i="16"/>
  <c r="F10" i="12" l="1"/>
  <c r="C4" i="23" l="1"/>
  <c r="X11" i="23" l="1"/>
  <c r="W11" i="23"/>
  <c r="C3" i="23"/>
  <c r="C2" i="23"/>
  <c r="V22" i="23"/>
  <c r="V28" i="23" s="1"/>
  <c r="U22" i="23"/>
  <c r="U28" i="23" s="1"/>
  <c r="T22" i="23"/>
  <c r="T28" i="23" s="1"/>
  <c r="S22" i="23"/>
  <c r="S28" i="23" s="1"/>
  <c r="R22" i="23"/>
  <c r="R28" i="23" s="1"/>
  <c r="Q22" i="23"/>
  <c r="Q28" i="23" s="1"/>
  <c r="P22" i="23"/>
  <c r="P28" i="23" s="1"/>
  <c r="L22" i="23"/>
  <c r="L28" i="23" s="1"/>
  <c r="K22" i="23"/>
  <c r="K28" i="23" s="1"/>
  <c r="K29" i="23" s="1"/>
  <c r="J22" i="23"/>
  <c r="J28" i="23" s="1"/>
  <c r="I22" i="23"/>
  <c r="I28" i="23" s="1"/>
  <c r="I29" i="23" s="1"/>
  <c r="H22" i="23"/>
  <c r="H28" i="23" s="1"/>
  <c r="G22" i="23"/>
  <c r="G28" i="23" s="1"/>
  <c r="G29" i="23" s="1"/>
  <c r="F22" i="23"/>
  <c r="F28" i="23" s="1"/>
  <c r="E22" i="23"/>
  <c r="E28" i="23" s="1"/>
  <c r="D22" i="23"/>
  <c r="X21" i="23"/>
  <c r="W21" i="23"/>
  <c r="N21" i="23"/>
  <c r="X20" i="23"/>
  <c r="W20" i="23"/>
  <c r="N20" i="23"/>
  <c r="X19" i="23"/>
  <c r="W19" i="23"/>
  <c r="N19" i="23"/>
  <c r="X18" i="23"/>
  <c r="W18" i="23"/>
  <c r="N18" i="23"/>
  <c r="X17" i="23"/>
  <c r="W17" i="23"/>
  <c r="N17" i="23"/>
  <c r="X16" i="23"/>
  <c r="W16" i="23"/>
  <c r="N16" i="23"/>
  <c r="X15" i="23"/>
  <c r="W15" i="23"/>
  <c r="N15" i="23"/>
  <c r="X14" i="23"/>
  <c r="W14" i="23"/>
  <c r="N14" i="23"/>
  <c r="X13" i="23"/>
  <c r="W13" i="23"/>
  <c r="N13" i="23"/>
  <c r="X12" i="23"/>
  <c r="W12" i="23"/>
  <c r="N12" i="23"/>
  <c r="N11" i="23"/>
  <c r="N22" i="23" l="1"/>
  <c r="N28" i="23" s="1"/>
  <c r="E29" i="23"/>
  <c r="G47" i="22"/>
  <c r="H47" i="22"/>
  <c r="H46" i="22" s="1"/>
  <c r="G48" i="22"/>
  <c r="H48" i="22"/>
  <c r="G49" i="22"/>
  <c r="H49" i="22"/>
  <c r="G50" i="22"/>
  <c r="H50" i="22"/>
  <c r="G51" i="22"/>
  <c r="H51" i="22"/>
  <c r="G52" i="22"/>
  <c r="H52" i="22"/>
  <c r="G53" i="22"/>
  <c r="H53" i="22"/>
  <c r="F48" i="22"/>
  <c r="F49" i="22"/>
  <c r="F50" i="22"/>
  <c r="F51" i="22"/>
  <c r="F52" i="22"/>
  <c r="F53" i="22"/>
  <c r="F47" i="22"/>
  <c r="E46" i="22"/>
  <c r="B46" i="22"/>
  <c r="P49" i="16"/>
  <c r="O30" i="22"/>
  <c r="P30" i="22"/>
  <c r="Q30" i="22"/>
  <c r="O31" i="22"/>
  <c r="P31" i="22"/>
  <c r="Q31" i="22"/>
  <c r="O32" i="22"/>
  <c r="P32" i="22"/>
  <c r="Q32" i="22"/>
  <c r="O33" i="22"/>
  <c r="P33" i="22"/>
  <c r="Q33" i="22"/>
  <c r="O34" i="22"/>
  <c r="P34" i="22"/>
  <c r="Q34" i="22"/>
  <c r="O35" i="22"/>
  <c r="P35" i="22"/>
  <c r="Q35" i="22"/>
  <c r="O36" i="22"/>
  <c r="P36" i="22"/>
  <c r="Q36" i="22"/>
  <c r="O37" i="22"/>
  <c r="P37" i="22"/>
  <c r="Q37" i="22"/>
  <c r="O38" i="22"/>
  <c r="P38" i="22"/>
  <c r="Q38" i="22"/>
  <c r="O39" i="22"/>
  <c r="P39" i="22"/>
  <c r="Q39" i="22"/>
  <c r="O40" i="22"/>
  <c r="P40" i="22"/>
  <c r="Q40" i="22"/>
  <c r="O41" i="22"/>
  <c r="P41" i="22"/>
  <c r="Q41" i="22"/>
  <c r="N16" i="22"/>
  <c r="O16" i="22"/>
  <c r="P16" i="22"/>
  <c r="Q16" i="22"/>
  <c r="N17" i="22"/>
  <c r="O17" i="22"/>
  <c r="P17" i="22"/>
  <c r="Q17" i="22"/>
  <c r="N18" i="22"/>
  <c r="O18" i="22"/>
  <c r="P18" i="22"/>
  <c r="Q18" i="22"/>
  <c r="N19" i="22"/>
  <c r="O19" i="22"/>
  <c r="P19" i="22"/>
  <c r="Q19" i="22"/>
  <c r="N20" i="22"/>
  <c r="O20" i="22"/>
  <c r="P20" i="22"/>
  <c r="Q20" i="22"/>
  <c r="N21" i="22"/>
  <c r="O21" i="22"/>
  <c r="P21" i="22"/>
  <c r="Q21" i="22"/>
  <c r="N22" i="22"/>
  <c r="O22" i="22"/>
  <c r="P22" i="22"/>
  <c r="Q22" i="22"/>
  <c r="N23" i="22"/>
  <c r="O23" i="22"/>
  <c r="P23" i="22"/>
  <c r="Q23" i="22"/>
  <c r="N24" i="22"/>
  <c r="O24" i="22"/>
  <c r="P24" i="22"/>
  <c r="Q24" i="22"/>
  <c r="N25" i="22"/>
  <c r="O25" i="22"/>
  <c r="P25" i="22"/>
  <c r="Q25" i="22"/>
  <c r="N26" i="22"/>
  <c r="O26" i="22"/>
  <c r="P26" i="22"/>
  <c r="Q26" i="22"/>
  <c r="N27" i="22"/>
  <c r="O27" i="22"/>
  <c r="P27" i="22"/>
  <c r="Q27" i="22"/>
  <c r="G16" i="22"/>
  <c r="H16" i="22"/>
  <c r="I16" i="22"/>
  <c r="J16" i="22"/>
  <c r="G17" i="22"/>
  <c r="H17" i="22"/>
  <c r="I17" i="22"/>
  <c r="J17" i="22"/>
  <c r="G18" i="22"/>
  <c r="H18" i="22"/>
  <c r="I18" i="22"/>
  <c r="J18" i="22"/>
  <c r="G19" i="22"/>
  <c r="H19" i="22"/>
  <c r="I19" i="22"/>
  <c r="J19" i="22"/>
  <c r="G20" i="22"/>
  <c r="H20" i="22"/>
  <c r="I20" i="22"/>
  <c r="J20" i="22"/>
  <c r="G21" i="22"/>
  <c r="H21" i="22"/>
  <c r="I21" i="22"/>
  <c r="J21" i="22"/>
  <c r="G22" i="22"/>
  <c r="H22" i="22"/>
  <c r="I22" i="22"/>
  <c r="J22" i="22"/>
  <c r="G23" i="22"/>
  <c r="H23" i="22"/>
  <c r="I23" i="22"/>
  <c r="J23" i="22"/>
  <c r="G24" i="22"/>
  <c r="H24" i="22"/>
  <c r="I24" i="22"/>
  <c r="J24" i="22"/>
  <c r="G25" i="22"/>
  <c r="H25" i="22"/>
  <c r="I25" i="22"/>
  <c r="J25" i="22"/>
  <c r="G26" i="22"/>
  <c r="H26" i="22"/>
  <c r="I26" i="22"/>
  <c r="J26" i="22"/>
  <c r="G27" i="22"/>
  <c r="H27" i="22"/>
  <c r="I27" i="22"/>
  <c r="J27" i="22"/>
  <c r="J41" i="22"/>
  <c r="J40" i="22"/>
  <c r="J39" i="22"/>
  <c r="J38" i="22"/>
  <c r="J37" i="22"/>
  <c r="J36" i="22"/>
  <c r="J35" i="22"/>
  <c r="J34" i="22"/>
  <c r="J33" i="22"/>
  <c r="J32" i="22"/>
  <c r="J31" i="22"/>
  <c r="J30" i="22"/>
  <c r="I41" i="22"/>
  <c r="I40" i="22"/>
  <c r="I39" i="22"/>
  <c r="I38" i="22"/>
  <c r="I37" i="22"/>
  <c r="I36" i="22"/>
  <c r="I35" i="22"/>
  <c r="I34" i="22"/>
  <c r="I33" i="22"/>
  <c r="I32" i="22"/>
  <c r="I31" i="22"/>
  <c r="I30" i="22"/>
  <c r="H41" i="22"/>
  <c r="H40" i="22"/>
  <c r="H39" i="22"/>
  <c r="H38" i="22"/>
  <c r="H37" i="22"/>
  <c r="H36" i="22"/>
  <c r="H35" i="22"/>
  <c r="H34" i="22"/>
  <c r="H33" i="22"/>
  <c r="H32" i="22"/>
  <c r="H31" i="22"/>
  <c r="H30" i="22"/>
  <c r="G41" i="22"/>
  <c r="G40" i="22"/>
  <c r="G39" i="22"/>
  <c r="G38" i="22"/>
  <c r="G37" i="22"/>
  <c r="G36" i="22"/>
  <c r="G35" i="22"/>
  <c r="G34" i="22"/>
  <c r="G33" i="22"/>
  <c r="G32" i="22"/>
  <c r="G31" i="22"/>
  <c r="G30" i="22"/>
  <c r="Q49" i="16"/>
  <c r="R49" i="16"/>
  <c r="B49" i="16"/>
  <c r="N39" i="16"/>
  <c r="M40" i="22" s="1"/>
  <c r="N40" i="16"/>
  <c r="I36" i="6"/>
  <c r="F30" i="16" s="1"/>
  <c r="I37" i="6"/>
  <c r="I38" i="6"/>
  <c r="K36" i="6"/>
  <c r="K39" i="6"/>
  <c r="M33" i="16" s="1"/>
  <c r="K40" i="6"/>
  <c r="M34" i="16" s="1"/>
  <c r="K41" i="6"/>
  <c r="M35" i="16" s="1"/>
  <c r="K42" i="6"/>
  <c r="M36" i="16" s="1"/>
  <c r="K43" i="6"/>
  <c r="M37" i="16" s="1"/>
  <c r="K44" i="6"/>
  <c r="M38" i="16" s="1"/>
  <c r="K45" i="6"/>
  <c r="M39" i="16" s="1"/>
  <c r="K46" i="6"/>
  <c r="M40" i="16" s="1"/>
  <c r="K47" i="6"/>
  <c r="M41" i="16" s="1"/>
  <c r="K48" i="6"/>
  <c r="M42" i="16" s="1"/>
  <c r="K49" i="6"/>
  <c r="M43" i="16" s="1"/>
  <c r="O12" i="16"/>
  <c r="Q12" i="16"/>
  <c r="O44" i="16"/>
  <c r="B28" i="22"/>
  <c r="B14" i="22"/>
  <c r="Q7" i="22"/>
  <c r="H3" i="22"/>
  <c r="H1" i="22"/>
  <c r="G46" i="22" l="1"/>
  <c r="S27" i="23" s="1"/>
  <c r="S29" i="23" s="1"/>
  <c r="I14" i="22"/>
  <c r="J28" i="22"/>
  <c r="J14" i="22"/>
  <c r="K38" i="6"/>
  <c r="F32" i="16"/>
  <c r="N38" i="16"/>
  <c r="M39" i="22" s="1"/>
  <c r="N30" i="16"/>
  <c r="M30" i="16"/>
  <c r="K37" i="6"/>
  <c r="F31" i="16"/>
  <c r="N37" i="16"/>
  <c r="M38" i="22" s="1"/>
  <c r="N36" i="16"/>
  <c r="M37" i="22" s="1"/>
  <c r="N43" i="16"/>
  <c r="N35" i="16"/>
  <c r="M36" i="22" s="1"/>
  <c r="N42" i="16"/>
  <c r="N34" i="16"/>
  <c r="M35" i="22" s="1"/>
  <c r="N41" i="16"/>
  <c r="N33" i="16"/>
  <c r="M34" i="22" s="1"/>
  <c r="M31" i="22"/>
  <c r="M41" i="22"/>
  <c r="F46" i="22"/>
  <c r="P27" i="23" s="1"/>
  <c r="P29" i="23" s="1"/>
  <c r="Q28" i="22"/>
  <c r="P28" i="22"/>
  <c r="O28" i="22"/>
  <c r="N14" i="22"/>
  <c r="G14" i="22"/>
  <c r="P14" i="22"/>
  <c r="G28" i="22"/>
  <c r="H28" i="22"/>
  <c r="O14" i="22"/>
  <c r="H14" i="22"/>
  <c r="Q14" i="22"/>
  <c r="I28" i="22"/>
  <c r="I42" i="22" l="1"/>
  <c r="J42" i="22"/>
  <c r="V27" i="23" s="1"/>
  <c r="V29" i="23" s="1"/>
  <c r="N31" i="16"/>
  <c r="M32" i="22" s="1"/>
  <c r="M31" i="16"/>
  <c r="N32" i="16"/>
  <c r="M33" i="22" s="1"/>
  <c r="M32" i="16"/>
  <c r="O42" i="22"/>
  <c r="Q27" i="23" s="1"/>
  <c r="Q29" i="23" s="1"/>
  <c r="P42" i="22"/>
  <c r="T27" i="23" s="1"/>
  <c r="T29" i="23" s="1"/>
  <c r="Q42" i="22"/>
  <c r="H42" i="22"/>
  <c r="U27" i="23" s="1"/>
  <c r="U29" i="23" s="1"/>
  <c r="G42" i="22"/>
  <c r="R27" i="23" s="1"/>
  <c r="R29" i="23" s="1"/>
  <c r="B28" i="16" l="1"/>
  <c r="I61" i="6" l="1"/>
  <c r="I35" i="6"/>
  <c r="F29" i="16" s="1"/>
  <c r="D30" i="22" l="1"/>
  <c r="K35" i="6"/>
  <c r="N29" i="16" l="1"/>
  <c r="M30" i="22" s="1"/>
  <c r="M28" i="22" s="1"/>
  <c r="M29" i="16"/>
  <c r="B51" i="16"/>
  <c r="B48" i="22" s="1"/>
  <c r="B52" i="16"/>
  <c r="B49" i="22" s="1"/>
  <c r="B53" i="16"/>
  <c r="B50" i="22" s="1"/>
  <c r="B54" i="16"/>
  <c r="B51" i="22" s="1"/>
  <c r="B55" i="16"/>
  <c r="B52" i="22" s="1"/>
  <c r="B56" i="16"/>
  <c r="B53" i="22" s="1"/>
  <c r="B50" i="16"/>
  <c r="B47" i="22" s="1"/>
  <c r="C51" i="16"/>
  <c r="C48" i="22" s="1"/>
  <c r="C52" i="16"/>
  <c r="C49" i="22" s="1"/>
  <c r="C53" i="16"/>
  <c r="C50" i="22" s="1"/>
  <c r="C54" i="16"/>
  <c r="C51" i="22" s="1"/>
  <c r="C55" i="16"/>
  <c r="C52" i="22" s="1"/>
  <c r="C56" i="16"/>
  <c r="C53" i="22" s="1"/>
  <c r="C41" i="16"/>
  <c r="C42" i="16"/>
  <c r="C43" i="16"/>
  <c r="C30" i="16"/>
  <c r="C31" i="22" s="1"/>
  <c r="C31" i="16"/>
  <c r="C32" i="22" s="1"/>
  <c r="C32" i="16"/>
  <c r="C33" i="22" s="1"/>
  <c r="C33" i="16"/>
  <c r="C34" i="22" s="1"/>
  <c r="C34" i="16"/>
  <c r="C35" i="22" s="1"/>
  <c r="C35" i="16"/>
  <c r="C36" i="22" s="1"/>
  <c r="C36" i="16"/>
  <c r="C37" i="22" s="1"/>
  <c r="C37" i="16"/>
  <c r="C38" i="22" s="1"/>
  <c r="C38" i="16"/>
  <c r="C39" i="22" s="1"/>
  <c r="C39" i="16"/>
  <c r="C40" i="22" s="1"/>
  <c r="C40" i="16"/>
  <c r="C41" i="22" s="1"/>
  <c r="C29" i="16"/>
  <c r="C30" i="22" s="1"/>
  <c r="B30" i="16"/>
  <c r="B31" i="22" s="1"/>
  <c r="B31" i="16"/>
  <c r="B32" i="22" s="1"/>
  <c r="B32" i="16"/>
  <c r="B33" i="22" s="1"/>
  <c r="B33" i="16"/>
  <c r="B34" i="22" s="1"/>
  <c r="B34" i="16"/>
  <c r="B35" i="22" s="1"/>
  <c r="B35" i="16"/>
  <c r="B36" i="22" s="1"/>
  <c r="B36" i="16"/>
  <c r="B37" i="22" s="1"/>
  <c r="B37" i="16"/>
  <c r="B38" i="22" s="1"/>
  <c r="B38" i="16"/>
  <c r="B39" i="22" s="1"/>
  <c r="B39" i="16"/>
  <c r="B40" i="22" s="1"/>
  <c r="B40" i="16"/>
  <c r="B41" i="22" s="1"/>
  <c r="B41" i="16"/>
  <c r="B42" i="16"/>
  <c r="B43" i="16"/>
  <c r="B29" i="16"/>
  <c r="B30" i="22" s="1"/>
  <c r="B14" i="16"/>
  <c r="B17" i="22" s="1"/>
  <c r="B15" i="16"/>
  <c r="B18" i="22" s="1"/>
  <c r="B16" i="16"/>
  <c r="B19" i="22" s="1"/>
  <c r="B17" i="16"/>
  <c r="B20" i="22" s="1"/>
  <c r="B18" i="16"/>
  <c r="B21" i="22" s="1"/>
  <c r="B19" i="16"/>
  <c r="B22" i="22" s="1"/>
  <c r="B20" i="16"/>
  <c r="B23" i="22" s="1"/>
  <c r="B21" i="16"/>
  <c r="B24" i="22" s="1"/>
  <c r="B22" i="16"/>
  <c r="B25" i="22" s="1"/>
  <c r="B23" i="16"/>
  <c r="B26" i="22" s="1"/>
  <c r="B24" i="16"/>
  <c r="B27" i="22" s="1"/>
  <c r="B25" i="16"/>
  <c r="B26" i="16"/>
  <c r="B27" i="16"/>
  <c r="B13" i="16"/>
  <c r="B16" i="22" s="1"/>
  <c r="C14" i="16"/>
  <c r="C17" i="22" s="1"/>
  <c r="C15" i="16"/>
  <c r="C18" i="22" s="1"/>
  <c r="C16" i="16"/>
  <c r="C19" i="22" s="1"/>
  <c r="C17" i="16"/>
  <c r="C20" i="22" s="1"/>
  <c r="C18" i="16"/>
  <c r="C21" i="22" s="1"/>
  <c r="C19" i="16"/>
  <c r="C22" i="22" s="1"/>
  <c r="C20" i="16"/>
  <c r="C23" i="22" s="1"/>
  <c r="C21" i="16"/>
  <c r="C24" i="22" s="1"/>
  <c r="C22" i="16"/>
  <c r="C25" i="22" s="1"/>
  <c r="C23" i="16"/>
  <c r="C26" i="22" s="1"/>
  <c r="C24" i="16"/>
  <c r="C27" i="22" s="1"/>
  <c r="C25" i="16"/>
  <c r="C26" i="16"/>
  <c r="C27" i="16"/>
  <c r="C13" i="16"/>
  <c r="C16" i="22" s="1"/>
  <c r="R12" i="16"/>
  <c r="I65" i="6"/>
  <c r="I66" i="6"/>
  <c r="K66" i="6" s="1"/>
  <c r="L66" i="6" s="1"/>
  <c r="D55" i="16" s="1"/>
  <c r="I67" i="6"/>
  <c r="K67" i="6" s="1"/>
  <c r="L67" i="6" s="1"/>
  <c r="R57" i="16"/>
  <c r="Q57" i="16"/>
  <c r="C50" i="16"/>
  <c r="C47" i="22" s="1"/>
  <c r="D52" i="22" l="1"/>
  <c r="S55" i="16"/>
  <c r="K65" i="6"/>
  <c r="L65" i="6" s="1"/>
  <c r="D54" i="16" s="1"/>
  <c r="S54" i="16" l="1"/>
  <c r="D51" i="22"/>
  <c r="H64" i="16"/>
  <c r="I64" i="16"/>
  <c r="C69" i="16" l="1"/>
  <c r="R28" i="16"/>
  <c r="R44" i="16" s="1"/>
  <c r="Q28" i="16"/>
  <c r="Q44" i="16" s="1"/>
  <c r="I28" i="16"/>
  <c r="I12" i="16"/>
  <c r="B70" i="6"/>
  <c r="I64" i="6"/>
  <c r="K64" i="6" s="1"/>
  <c r="I63" i="6"/>
  <c r="I62" i="6"/>
  <c r="I49" i="6"/>
  <c r="F43" i="16" s="1"/>
  <c r="I48" i="6"/>
  <c r="F42" i="16" s="1"/>
  <c r="I47" i="6"/>
  <c r="F41" i="16" s="1"/>
  <c r="I46" i="6"/>
  <c r="F40" i="16" s="1"/>
  <c r="I45" i="6"/>
  <c r="F39" i="16" s="1"/>
  <c r="I44" i="6"/>
  <c r="F38" i="16" s="1"/>
  <c r="I43" i="6"/>
  <c r="F37" i="16" s="1"/>
  <c r="I42" i="6"/>
  <c r="F36" i="16" s="1"/>
  <c r="I41" i="6"/>
  <c r="F35" i="16" s="1"/>
  <c r="I40" i="6"/>
  <c r="F34" i="16" s="1"/>
  <c r="I39" i="6"/>
  <c r="F33" i="16" s="1"/>
  <c r="I28" i="6"/>
  <c r="I27" i="6"/>
  <c r="F26" i="16" s="1"/>
  <c r="K26" i="16" s="1"/>
  <c r="I26" i="6"/>
  <c r="F25" i="16" s="1"/>
  <c r="K25" i="16" s="1"/>
  <c r="I25" i="6"/>
  <c r="F24" i="16" s="1"/>
  <c r="I24" i="6"/>
  <c r="F23" i="16" s="1"/>
  <c r="I23" i="6"/>
  <c r="I22" i="6"/>
  <c r="F21" i="16" s="1"/>
  <c r="I21" i="6"/>
  <c r="F20" i="16" s="1"/>
  <c r="I20" i="6"/>
  <c r="I19" i="6"/>
  <c r="I18" i="6"/>
  <c r="F17" i="16" s="1"/>
  <c r="I17" i="6"/>
  <c r="F16" i="16" s="1"/>
  <c r="I16" i="6"/>
  <c r="I15" i="6"/>
  <c r="I14" i="6"/>
  <c r="F13" i="16" s="1"/>
  <c r="F16" i="22" s="1"/>
  <c r="G6" i="6"/>
  <c r="H4" i="6"/>
  <c r="I44" i="16" l="1"/>
  <c r="K24" i="16"/>
  <c r="F27" i="22"/>
  <c r="K17" i="16"/>
  <c r="F20" i="22"/>
  <c r="K19" i="6"/>
  <c r="F18" i="16"/>
  <c r="K28" i="6"/>
  <c r="F27" i="16"/>
  <c r="K27" i="16" s="1"/>
  <c r="K20" i="16"/>
  <c r="F23" i="22"/>
  <c r="K16" i="16"/>
  <c r="F19" i="22"/>
  <c r="K21" i="16"/>
  <c r="F24" i="22"/>
  <c r="K20" i="6"/>
  <c r="F19" i="16"/>
  <c r="K15" i="6"/>
  <c r="F14" i="16"/>
  <c r="K23" i="6"/>
  <c r="F22" i="16"/>
  <c r="K16" i="6"/>
  <c r="F15" i="16"/>
  <c r="K23" i="16"/>
  <c r="F26" i="22"/>
  <c r="H62" i="16"/>
  <c r="B28" i="21"/>
  <c r="L64" i="6"/>
  <c r="D53" i="16" s="1"/>
  <c r="I29" i="6"/>
  <c r="E16" i="21" s="1"/>
  <c r="I50" i="6"/>
  <c r="B13" i="21" s="1"/>
  <c r="I68" i="6"/>
  <c r="D56" i="16"/>
  <c r="K63" i="6"/>
  <c r="L63" i="6" s="1"/>
  <c r="D52" i="16" s="1"/>
  <c r="K62" i="6"/>
  <c r="L62" i="6" s="1"/>
  <c r="D51" i="16" s="1"/>
  <c r="K61" i="6"/>
  <c r="L45" i="6"/>
  <c r="D39" i="16" s="1"/>
  <c r="D40" i="22" s="1"/>
  <c r="L23" i="6"/>
  <c r="D22" i="16" s="1"/>
  <c r="D25" i="22" s="1"/>
  <c r="L42" i="6"/>
  <c r="D36" i="16" s="1"/>
  <c r="D37" i="22" s="1"/>
  <c r="L48" i="6"/>
  <c r="D42" i="16" s="1"/>
  <c r="L40" i="6"/>
  <c r="D34" i="16" s="1"/>
  <c r="D35" i="22" s="1"/>
  <c r="L43" i="6"/>
  <c r="D37" i="16" s="1"/>
  <c r="D38" i="22" s="1"/>
  <c r="L41" i="6"/>
  <c r="D35" i="16" s="1"/>
  <c r="D36" i="22" s="1"/>
  <c r="L37" i="6"/>
  <c r="D31" i="16" s="1"/>
  <c r="D32" i="22" s="1"/>
  <c r="L28" i="6"/>
  <c r="D27" i="16" s="1"/>
  <c r="L16" i="6"/>
  <c r="D15" i="16" s="1"/>
  <c r="D18" i="22" s="1"/>
  <c r="L20" i="6"/>
  <c r="D19" i="16" s="1"/>
  <c r="D22" i="22" s="1"/>
  <c r="K18" i="6"/>
  <c r="K26" i="6"/>
  <c r="K21" i="6"/>
  <c r="K24" i="6"/>
  <c r="K27" i="6"/>
  <c r="L19" i="6"/>
  <c r="D18" i="16" s="1"/>
  <c r="D21" i="22" s="1"/>
  <c r="K22" i="6"/>
  <c r="K17" i="6"/>
  <c r="K25" i="6"/>
  <c r="L15" i="6"/>
  <c r="D14" i="16" s="1"/>
  <c r="D17" i="22" s="1"/>
  <c r="K14" i="6"/>
  <c r="M13" i="16" s="1"/>
  <c r="I62" i="16"/>
  <c r="I61" i="16"/>
  <c r="E22" i="21" l="1"/>
  <c r="K19" i="16"/>
  <c r="F22" i="22"/>
  <c r="N27" i="16"/>
  <c r="M27" i="16"/>
  <c r="N15" i="16"/>
  <c r="M18" i="22" s="1"/>
  <c r="M15" i="16"/>
  <c r="L18" i="22" s="1"/>
  <c r="K18" i="16"/>
  <c r="F21" i="22"/>
  <c r="K22" i="16"/>
  <c r="F25" i="22"/>
  <c r="N18" i="16"/>
  <c r="M21" i="22" s="1"/>
  <c r="M18" i="16"/>
  <c r="L21" i="22" s="1"/>
  <c r="N20" i="16"/>
  <c r="M20" i="16"/>
  <c r="K15" i="16"/>
  <c r="F18" i="22"/>
  <c r="N25" i="16"/>
  <c r="M25" i="16"/>
  <c r="N24" i="16"/>
  <c r="M24" i="16"/>
  <c r="N16" i="16"/>
  <c r="M16" i="16"/>
  <c r="N22" i="16"/>
  <c r="M25" i="22" s="1"/>
  <c r="M22" i="16"/>
  <c r="L25" i="22" s="1"/>
  <c r="N23" i="16"/>
  <c r="M23" i="16"/>
  <c r="N17" i="16"/>
  <c r="M20" i="22" s="1"/>
  <c r="M17" i="16"/>
  <c r="L20" i="22" s="1"/>
  <c r="N21" i="16"/>
  <c r="M24" i="22" s="1"/>
  <c r="M21" i="16"/>
  <c r="L24" i="22" s="1"/>
  <c r="K14" i="16"/>
  <c r="F17" i="22"/>
  <c r="N19" i="16"/>
  <c r="M22" i="22" s="1"/>
  <c r="M19" i="16"/>
  <c r="L22" i="22" s="1"/>
  <c r="N14" i="16"/>
  <c r="M17" i="22" s="1"/>
  <c r="M14" i="16"/>
  <c r="L17" i="22" s="1"/>
  <c r="N26" i="16"/>
  <c r="M26" i="16"/>
  <c r="S52" i="16"/>
  <c r="D49" i="22"/>
  <c r="S56" i="16"/>
  <c r="D53" i="22"/>
  <c r="S51" i="16"/>
  <c r="D48" i="22"/>
  <c r="S53" i="16"/>
  <c r="D50" i="22"/>
  <c r="L27" i="22"/>
  <c r="M27" i="22"/>
  <c r="L26" i="22"/>
  <c r="M26" i="22"/>
  <c r="M23" i="22"/>
  <c r="L23" i="22"/>
  <c r="L19" i="22"/>
  <c r="M19" i="22"/>
  <c r="L14" i="6"/>
  <c r="D13" i="16" s="1"/>
  <c r="D16" i="22" s="1"/>
  <c r="N13" i="16"/>
  <c r="I53" i="6"/>
  <c r="I63" i="16"/>
  <c r="I65" i="16" s="1"/>
  <c r="K68" i="6"/>
  <c r="L61" i="6"/>
  <c r="D50" i="16" s="1"/>
  <c r="L49" i="6"/>
  <c r="D43" i="16" s="1"/>
  <c r="L25" i="6"/>
  <c r="D24" i="16" s="1"/>
  <c r="D27" i="22" s="1"/>
  <c r="L44" i="6"/>
  <c r="D38" i="16" s="1"/>
  <c r="D39" i="22" s="1"/>
  <c r="L24" i="6"/>
  <c r="D23" i="16" s="1"/>
  <c r="D26" i="22" s="1"/>
  <c r="L38" i="6"/>
  <c r="D32" i="16" s="1"/>
  <c r="D33" i="22" s="1"/>
  <c r="L47" i="6"/>
  <c r="D41" i="16" s="1"/>
  <c r="L39" i="6"/>
  <c r="D33" i="16" s="1"/>
  <c r="D34" i="22" s="1"/>
  <c r="L46" i="6"/>
  <c r="D40" i="16" s="1"/>
  <c r="D41" i="22" s="1"/>
  <c r="L36" i="6"/>
  <c r="D30" i="16" s="1"/>
  <c r="D31" i="22" s="1"/>
  <c r="L27" i="6"/>
  <c r="D26" i="16" s="1"/>
  <c r="L17" i="6"/>
  <c r="D16" i="16" s="1"/>
  <c r="D19" i="22" s="1"/>
  <c r="L18" i="6"/>
  <c r="D17" i="16" s="1"/>
  <c r="D20" i="22" s="1"/>
  <c r="L26" i="6"/>
  <c r="D25" i="16" s="1"/>
  <c r="L22" i="6"/>
  <c r="D21" i="16" s="1"/>
  <c r="D24" i="22" s="1"/>
  <c r="L21" i="6"/>
  <c r="D20" i="16" s="1"/>
  <c r="D23" i="22" s="1"/>
  <c r="K29" i="6"/>
  <c r="K50" i="6"/>
  <c r="L35" i="6"/>
  <c r="F14" i="22" l="1"/>
  <c r="J15" i="22" s="1"/>
  <c r="D28" i="22"/>
  <c r="D14" i="22"/>
  <c r="S50" i="16"/>
  <c r="D49" i="16"/>
  <c r="D47" i="22"/>
  <c r="D46" i="22" s="1"/>
  <c r="F27" i="23" s="1"/>
  <c r="F29" i="23" s="1"/>
  <c r="K53" i="6"/>
  <c r="N12" i="16"/>
  <c r="N44" i="16" s="1"/>
  <c r="L16" i="22"/>
  <c r="L14" i="22" s="1"/>
  <c r="M16" i="22"/>
  <c r="M14" i="22" s="1"/>
  <c r="M42" i="22" s="1"/>
  <c r="H27" i="23" s="1"/>
  <c r="H29" i="23" s="1"/>
  <c r="E4" i="21"/>
  <c r="L68" i="6"/>
  <c r="L29" i="6"/>
  <c r="D12" i="16"/>
  <c r="L50" i="6"/>
  <c r="D42" i="22" l="1"/>
  <c r="N27" i="23" s="1"/>
  <c r="N29" i="23" s="1"/>
  <c r="H15" i="22"/>
  <c r="I15" i="22"/>
  <c r="G15" i="22"/>
  <c r="S49" i="16"/>
  <c r="S57" i="16"/>
  <c r="Q15" i="22"/>
  <c r="O15" i="22"/>
  <c r="P15" i="22"/>
  <c r="E9" i="21"/>
  <c r="B23" i="12"/>
  <c r="L53" i="6"/>
  <c r="D57" i="16"/>
  <c r="F64" i="16" s="1"/>
  <c r="D28" i="16"/>
  <c r="D44" i="16" s="1"/>
  <c r="E23" i="21" l="1"/>
  <c r="E17" i="21"/>
  <c r="F15" i="22"/>
  <c r="L15" i="22"/>
  <c r="F38" i="22"/>
  <c r="O40" i="16"/>
  <c r="F39" i="22"/>
  <c r="O33" i="16"/>
  <c r="O41" i="16"/>
  <c r="F40" i="22"/>
  <c r="O34" i="16"/>
  <c r="O42" i="16"/>
  <c r="F41" i="22"/>
  <c r="O35" i="16"/>
  <c r="O43" i="16"/>
  <c r="F34" i="22"/>
  <c r="O36" i="16"/>
  <c r="F35" i="22"/>
  <c r="O37" i="16"/>
  <c r="F36" i="22"/>
  <c r="O38" i="16"/>
  <c r="F37" i="22"/>
  <c r="O39" i="16"/>
  <c r="P57" i="16"/>
  <c r="G64" i="16" s="1"/>
  <c r="N34" i="22" l="1"/>
  <c r="L34" i="22"/>
  <c r="N41" i="22"/>
  <c r="L41" i="22"/>
  <c r="N38" i="22"/>
  <c r="L38" i="22"/>
  <c r="N36" i="22"/>
  <c r="L36" i="22"/>
  <c r="N35" i="22"/>
  <c r="L35" i="22"/>
  <c r="N40" i="22"/>
  <c r="L40" i="22"/>
  <c r="N39" i="22"/>
  <c r="L39" i="22"/>
  <c r="N37" i="22"/>
  <c r="L37" i="22"/>
  <c r="K64" i="16"/>
  <c r="F31" i="22" l="1"/>
  <c r="F30" i="22"/>
  <c r="F33" i="22"/>
  <c r="B12" i="21"/>
  <c r="D4" i="21"/>
  <c r="E10" i="21"/>
  <c r="O30" i="16" l="1"/>
  <c r="O32" i="16"/>
  <c r="O29" i="16"/>
  <c r="F32" i="22"/>
  <c r="F28" i="22" s="1"/>
  <c r="G29" i="22" l="1"/>
  <c r="J29" i="22"/>
  <c r="F42" i="22"/>
  <c r="I29" i="22"/>
  <c r="H29" i="22"/>
  <c r="N31" i="22"/>
  <c r="L31" i="22"/>
  <c r="N30" i="22"/>
  <c r="N33" i="22"/>
  <c r="L33" i="22"/>
  <c r="S21" i="16"/>
  <c r="S39" i="16"/>
  <c r="S20" i="16"/>
  <c r="S40" i="16"/>
  <c r="S18" i="16"/>
  <c r="J27" i="23" l="1"/>
  <c r="J29" i="23" s="1"/>
  <c r="L30" i="22"/>
  <c r="O31" i="16"/>
  <c r="F29" i="22"/>
  <c r="S37" i="16"/>
  <c r="S22" i="16"/>
  <c r="S19" i="16"/>
  <c r="S38" i="16"/>
  <c r="S24" i="16"/>
  <c r="S35" i="16"/>
  <c r="S23" i="16"/>
  <c r="S32" i="16"/>
  <c r="S42" i="16"/>
  <c r="K29" i="16"/>
  <c r="S33" i="16"/>
  <c r="N32" i="22" l="1"/>
  <c r="N28" i="22" s="1"/>
  <c r="N42" i="22" s="1"/>
  <c r="L27" i="23" s="1"/>
  <c r="L29" i="23" s="1"/>
  <c r="S15" i="16"/>
  <c r="S41" i="16"/>
  <c r="S26" i="16"/>
  <c r="F28" i="16"/>
  <c r="S25" i="16"/>
  <c r="F12" i="16"/>
  <c r="M12" i="16"/>
  <c r="S17" i="16"/>
  <c r="S36" i="16"/>
  <c r="G12" i="16"/>
  <c r="K32" i="16"/>
  <c r="K42" i="16"/>
  <c r="K41" i="16"/>
  <c r="K36" i="16"/>
  <c r="G28" i="16"/>
  <c r="J28" i="16"/>
  <c r="E24" i="21" s="1"/>
  <c r="K35" i="16"/>
  <c r="K31" i="16"/>
  <c r="K40" i="16"/>
  <c r="K39" i="16"/>
  <c r="K38" i="16"/>
  <c r="K43" i="16"/>
  <c r="K30" i="16"/>
  <c r="J12" i="16"/>
  <c r="E18" i="21" s="1"/>
  <c r="K13" i="16"/>
  <c r="K37" i="16"/>
  <c r="S16" i="16"/>
  <c r="S34" i="16"/>
  <c r="S14" i="16"/>
  <c r="S13" i="16"/>
  <c r="S29" i="16"/>
  <c r="J44" i="16" l="1"/>
  <c r="J61" i="16" s="1"/>
  <c r="J65" i="16" s="1"/>
  <c r="F44" i="16"/>
  <c r="F61" i="16" s="1"/>
  <c r="L32" i="22"/>
  <c r="L28" i="22" s="1"/>
  <c r="S31" i="16"/>
  <c r="M28" i="16"/>
  <c r="M44" i="16" s="1"/>
  <c r="G44" i="16"/>
  <c r="G61" i="16" s="1"/>
  <c r="G63" i="16" s="1"/>
  <c r="P12" i="16"/>
  <c r="S43" i="16"/>
  <c r="H28" i="16"/>
  <c r="K33" i="16"/>
  <c r="H12" i="16"/>
  <c r="K12" i="16"/>
  <c r="K34" i="16"/>
  <c r="H44" i="16" l="1"/>
  <c r="H61" i="16" s="1"/>
  <c r="O29" i="22"/>
  <c r="P29" i="22"/>
  <c r="Q29" i="22"/>
  <c r="L42" i="22"/>
  <c r="K28" i="16"/>
  <c r="K44" i="16" s="1"/>
  <c r="F62" i="16"/>
  <c r="F63" i="16" s="1"/>
  <c r="S30" i="16"/>
  <c r="S28" i="16" s="1"/>
  <c r="P28" i="16"/>
  <c r="P44" i="16" s="1"/>
  <c r="S27" i="16"/>
  <c r="S12" i="16" s="1"/>
  <c r="F65" i="16" l="1"/>
  <c r="K65" i="16" s="1"/>
  <c r="L29" i="22"/>
  <c r="S44" i="16"/>
  <c r="M11" i="16" s="1"/>
  <c r="G62" i="16"/>
  <c r="F11" i="16"/>
  <c r="H63" i="16"/>
  <c r="H65" i="16" s="1"/>
  <c r="B31" i="12" s="1"/>
  <c r="B32" i="12" s="1"/>
  <c r="F67" i="16" s="1"/>
  <c r="K61" i="16"/>
  <c r="K62" i="16" l="1"/>
  <c r="K63" i="16"/>
  <c r="G65" i="16" l="1"/>
  <c r="B27" i="12"/>
</calcChain>
</file>

<file path=xl/sharedStrings.xml><?xml version="1.0" encoding="utf-8"?>
<sst xmlns="http://schemas.openxmlformats.org/spreadsheetml/2006/main" count="236" uniqueCount="167">
  <si>
    <t>Nosaukums</t>
  </si>
  <si>
    <t>IZDEVUMU POZĪCIJAS, KAS IEKĻAUTAS INVESTĪCIJU PROJEKTA IZMAKSĀS</t>
  </si>
  <si>
    <t>A</t>
  </si>
  <si>
    <t>Lielais komersants</t>
  </si>
  <si>
    <t>Vidējais komersants</t>
  </si>
  <si>
    <t>Sīkais (mikro) vai mazais komersants</t>
  </si>
  <si>
    <t>B</t>
  </si>
  <si>
    <t>Reģ. Nr.</t>
  </si>
  <si>
    <t>Cena par vienību bez PVN, EUR</t>
  </si>
  <si>
    <t>Kopā, EUR</t>
  </si>
  <si>
    <t>PVN, EUR</t>
  </si>
  <si>
    <t>Būvnieks / piegādātājs</t>
  </si>
  <si>
    <t>Vienību skaits</t>
  </si>
  <si>
    <t>Kopā</t>
  </si>
  <si>
    <t>Nav</t>
  </si>
  <si>
    <t>Piegādātājs</t>
  </si>
  <si>
    <t>Summa, EUR</t>
  </si>
  <si>
    <t>Apraksts</t>
  </si>
  <si>
    <t>INFORMĀCIJA PAR KOMERSANTU</t>
  </si>
  <si>
    <t>Reģistrācijas Nr.</t>
  </si>
  <si>
    <t>MVU statuss</t>
  </si>
  <si>
    <t>Ir</t>
  </si>
  <si>
    <t>Jautājums</t>
  </si>
  <si>
    <t>Atbilde</t>
  </si>
  <si>
    <t>MVU kategroija</t>
  </si>
  <si>
    <t>Maks. Atbalsts</t>
  </si>
  <si>
    <t>Ir/Nav</t>
  </si>
  <si>
    <t>C</t>
  </si>
  <si>
    <t>KOPĒJĀS PROJEKTA IZMAKSAS</t>
  </si>
  <si>
    <t>Vai ir atlicis de minimis?</t>
  </si>
  <si>
    <t>D</t>
  </si>
  <si>
    <t>PVN likme</t>
  </si>
  <si>
    <t>PVN likmes</t>
  </si>
  <si>
    <t>Izmaksu pozīcija</t>
  </si>
  <si>
    <t>Izmaksu veids</t>
  </si>
  <si>
    <t>Diskonta likme</t>
  </si>
  <si>
    <t>Summa, kurai nav norādīts finansējums:</t>
  </si>
  <si>
    <t>Veidlapas versija</t>
  </si>
  <si>
    <t>Atbildes</t>
  </si>
  <si>
    <t>N.p.k.</t>
  </si>
  <si>
    <t>Vai ir atlicis de minimis? (1 ir, 0 nav)</t>
  </si>
  <si>
    <t>t.sk. ALTUM aizdevums, EUR</t>
  </si>
  <si>
    <t>ALTUM aizdevums</t>
  </si>
  <si>
    <r>
      <rPr>
        <b/>
        <sz val="18"/>
        <color rgb="FF00467F"/>
        <rFont val="Century Gothic"/>
        <family val="2"/>
      </rPr>
      <t>ENERGOEFEKTIVITĀTES PAAUGSTINĀŠANAS PASĀKUMI</t>
    </r>
    <r>
      <rPr>
        <sz val="11"/>
        <color rgb="FF00467F"/>
        <rFont val="Century Gothic"/>
        <family val="2"/>
      </rPr>
      <t xml:space="preserve">
</t>
    </r>
    <r>
      <rPr>
        <sz val="9"/>
        <color rgb="FF00467F"/>
        <rFont val="Century Gothic"/>
        <family val="2"/>
      </rPr>
      <t>1.2.1.2.I.1. PASĀKUMĀ "ENERGOEFEKTIVITĀTES PAAUGSTINĀŠANA UZŅĒMĒJDARBĪBĀ 
(IETVEROT PĀREJU UZ ATJAUNOJAMO ENERGORESURSU TEHNOLOĢIJU IZMANTOŠANU SILTUMAPGĀDĒ)"</t>
    </r>
  </si>
  <si>
    <r>
      <t xml:space="preserve">Aizņēmēja līdzdalība 
</t>
    </r>
    <r>
      <rPr>
        <b/>
        <sz val="7"/>
        <color theme="0"/>
        <rFont val="Century Gothic"/>
        <family val="2"/>
        <charset val="186"/>
      </rPr>
      <t xml:space="preserve">(brīva no publiskā atbalsta) </t>
    </r>
  </si>
  <si>
    <r>
      <t xml:space="preserve">Cita finansētāja aizdevums
</t>
    </r>
    <r>
      <rPr>
        <b/>
        <sz val="7"/>
        <color theme="0"/>
        <rFont val="Century Gothic"/>
        <family val="2"/>
        <charset val="186"/>
      </rPr>
      <t>(brīvs no publiskā atbalsta)</t>
    </r>
  </si>
  <si>
    <r>
      <t xml:space="preserve">Cits publiskais finansējums, kas saņemts līdz projekta pabeigšanai
</t>
    </r>
    <r>
      <rPr>
        <b/>
        <sz val="7"/>
        <color theme="0"/>
        <rFont val="Century Gothic"/>
        <family val="2"/>
        <charset val="186"/>
      </rPr>
      <t>(LAD, LIAA u.c.)</t>
    </r>
  </si>
  <si>
    <r>
      <t xml:space="preserve">t.sk. Aizņēmēja līdzdalība, EUR 
</t>
    </r>
    <r>
      <rPr>
        <b/>
        <sz val="7"/>
        <color theme="0"/>
        <rFont val="Century Gothic"/>
        <family val="2"/>
        <charset val="186"/>
      </rPr>
      <t xml:space="preserve">(brīva no publiskā atbalsta) </t>
    </r>
  </si>
  <si>
    <r>
      <t xml:space="preserve">t.sk. Cita finansētāja aizdevums, EUR
</t>
    </r>
    <r>
      <rPr>
        <b/>
        <sz val="7"/>
        <color theme="0"/>
        <rFont val="Century Gothic"/>
        <family val="2"/>
        <charset val="186"/>
      </rPr>
      <t>(brīvs no publiskā atbalsta)</t>
    </r>
  </si>
  <si>
    <t>FINANSĒJUMA SADALĪJUMS</t>
  </si>
  <si>
    <t>Pielikums Nr.3</t>
  </si>
  <si>
    <t>Projekta izmaksu tāme</t>
  </si>
  <si>
    <t>Izmaksu veidi un ieguldījumu vienības</t>
  </si>
  <si>
    <t>t.sk., Attiecināmās izmaksas kopā, EUR</t>
  </si>
  <si>
    <r>
      <t xml:space="preserve">Aizņēmēja līdzdalība 
</t>
    </r>
    <r>
      <rPr>
        <sz val="8"/>
        <rFont val="Times New Roman"/>
        <family val="1"/>
        <charset val="186"/>
      </rPr>
      <t xml:space="preserve">(brīva no publiskā atbalsta) </t>
    </r>
  </si>
  <si>
    <r>
      <t xml:space="preserve">Finansētāja aizdevums
</t>
    </r>
    <r>
      <rPr>
        <sz val="8"/>
        <rFont val="Times New Roman"/>
        <family val="1"/>
        <charset val="186"/>
      </rPr>
      <t>(brīvs no publiskā atbalsta)</t>
    </r>
  </si>
  <si>
    <r>
      <t xml:space="preserve">Cits publiskais finansējums, kas saņemts līdz projekta pabeigšanai
</t>
    </r>
    <r>
      <rPr>
        <sz val="8"/>
        <rFont val="Times New Roman"/>
        <family val="1"/>
        <charset val="186"/>
      </rPr>
      <t>(LAD, LIAA u.c.)</t>
    </r>
  </si>
  <si>
    <t>Izmaksu procentuālais sadalījums starp finansētājiem</t>
  </si>
  <si>
    <t>PROJEKTA KOPĒJĀS IZMAKSAS:</t>
  </si>
  <si>
    <t>*</t>
  </si>
  <si>
    <t>Aizņēmēja līdzdalība sadalījumā pa ieguldījumu vienībām netiek veikta. Aizņēmējam līdzdalība jānodrošina ne mazāk kā izmaksu veida kopējā apmērā.</t>
  </si>
  <si>
    <t>**</t>
  </si>
  <si>
    <t>***</t>
  </si>
  <si>
    <t>Finansētāja aizdevums sadalījumā pa ieguldījumu vienībām netiek veikts. Finansētāja aizdevumam jābūt izmaksu veida kopējā apmērā.</t>
  </si>
  <si>
    <t>****</t>
  </si>
  <si>
    <t>Cita atbalsta sniedzēja atbalsts sadalījumā pa ieguldījumu vienībām netiek veikts. Citam atbalstam jābūt izmaksu veida kopējā apmērā.</t>
  </si>
  <si>
    <t>Attiecināmo izmaksu korekcija, ņemot vērā VGAR, EUR</t>
  </si>
  <si>
    <t>Attiecināmās izmaksas
kopā, EUR</t>
  </si>
  <si>
    <t>Neattiecināmās izmaksas
kopā, EUR</t>
  </si>
  <si>
    <t>KOPĀ, EUR
(t.sk. PVN)</t>
  </si>
  <si>
    <t>PROJEKTA KOPĒJĀS IZMAKSAS</t>
  </si>
  <si>
    <t>MAKSIMĀLĀ KAPITĀLA ATLAIDE UN PIEMĒROJAMAIS ATBALSTS</t>
  </si>
  <si>
    <t>Kopā:</t>
  </si>
  <si>
    <t>Cits publiskais finansējums, kas saņemts līdz projekta pabeigšanai</t>
  </si>
  <si>
    <t>Attiecināmās izmaksas kopā</t>
  </si>
  <si>
    <t xml:space="preserve"> </t>
  </si>
  <si>
    <t>Aizņēmējam jānodrošina līdzdalība ne mazāk kā 5% no Attiecināmajām izmaksām</t>
  </si>
  <si>
    <t>Vai būs Paralēlais aizdevums (1-Jā; 0-Nē)</t>
  </si>
  <si>
    <t>Paralēlais aizdevums ir vismaz tik liels cik ALTUM aizdevums (1-Jā; 0-Nē; N/A- nav jāpiemēro)</t>
  </si>
  <si>
    <t>Teksts veidlapā, ja bankas aizdevums ir par mazu</t>
  </si>
  <si>
    <t>Teksts veidlapā, ja līzdalība nav pieteiekama</t>
  </si>
  <si>
    <t>Finansētāja aizdevumam jābūt ne mazākam kā ALTUM finansējumam</t>
  </si>
  <si>
    <t>Paralēlā aizdevuma apmēra pārbaude 
(lapā Finansējums 119 rinda)</t>
  </si>
  <si>
    <t>Līdzdalības apmēra pārbaude 
(lapā Finansējums 118 rinda)</t>
  </si>
  <si>
    <t>Aizdevuma līguma Nr.</t>
  </si>
  <si>
    <t>Vai jākontrolē aizdevuma izmaksa katrai ieguldījuma vienībai?</t>
  </si>
  <si>
    <t>Pārējie noteikumi saskaņā ar Aizdevuma līgumā un Aizdevuma līguma noteikumos noteikto. Šis pielikums ir neatņemama Aizdevuma līguma sastāvdaļa.</t>
  </si>
  <si>
    <t>Izmaksu veids un ieguldījumu vienības</t>
  </si>
  <si>
    <r>
      <t xml:space="preserve">t.sk. Cits publiskais finansējums, EUR 
</t>
    </r>
    <r>
      <rPr>
        <sz val="7"/>
        <color theme="0"/>
        <rFont val="Century Gothic"/>
        <family val="2"/>
        <charset val="186"/>
      </rPr>
      <t>(saņemts līdz projekta pabeigšanai)</t>
    </r>
  </si>
  <si>
    <t>PAREDZAMAIS ATBALSTA VEIDS:</t>
  </si>
  <si>
    <t>Ja vēlaties pieprasīt mazāku kapitāla atlaidi par aprēķināto, norādiet to šeit.</t>
  </si>
  <si>
    <t>APRĒĶINĀTĀ KAPITĀLA ATLAIDE, EUR:</t>
  </si>
  <si>
    <t>PIEPRASĪTĀ KAPITĀLA ATLAIDE, EUR:</t>
  </si>
  <si>
    <t>IZDEVUMU POZĪCIJAS, KAS IEKĻAUTAS INVESTĪCIJU PROJEKTA KOPĒJĀS IZMAKSĀS:</t>
  </si>
  <si>
    <r>
      <t xml:space="preserve">INFORMĀCIJA ATBALSTA PIETEIKUMAM </t>
    </r>
    <r>
      <rPr>
        <sz val="11"/>
        <color theme="0"/>
        <rFont val="Century Gothic"/>
        <family val="2"/>
      </rPr>
      <t>(Šī informācija ir jānorāda, aizpildot atbalsta pieteikumu)</t>
    </r>
  </si>
  <si>
    <t>Citas izmaksas, kas nevar tikt iekļautas projekta kopējās izmaksās, bet ir nepieciešamas projekta īstenošanai:</t>
  </si>
  <si>
    <t>IZDEVUMU POZĪCIJAS, KAS NEVAR TIKT IEKĻAUTAS PROJEKTA KOPĒJĀS IZMAKSĀS, BET IR NEPIECIEŠAMAS PROJEKTA ĪSTENOŠANAI:</t>
  </si>
  <si>
    <t>IZDEVUMU POZĪCIJAS, KAS NEVAR TIKT IEKĻAUTAS PROJEKTA KOPĒJĀS IZMAKSĀS, BET IR NEPIECIEŠAMAS PROJEKTA ĪSTENOŠANAI</t>
  </si>
  <si>
    <t>Darba lapā automātiski ir ielasījušies dati no darba lapām "Tāme"  un "Atbalsta noteikšana". 
Papildus Jums šajā darba lapā jānorāda informācija- no kādiem finanšu avotiem tiks finansētas Attiecināmās izmaksas, Neattiecināmās izmaksas un izmaksas, kas nav iekļautas Projekta kopējās izmaksās.</t>
  </si>
  <si>
    <t>avots</t>
  </si>
  <si>
    <t>pieskaitot 100 bps</t>
  </si>
  <si>
    <t>https://competition-policy.ec.europa.eu/state-aid/legislation/reference-discount-rates-and-recovery-interest-rates/reference-and-discount-rates_en</t>
  </si>
  <si>
    <t>PROJEKTA KOPĒJĀS IZMAKSAS, NEIESKAITOT PVN</t>
  </si>
  <si>
    <t>PROJEKTA KOPĒJĀS IZMAKSAS, NEIESKAITOT PVN, EUR</t>
  </si>
  <si>
    <r>
      <t xml:space="preserve">LAPA VEIDLAPAS APRĒĶINU NODROŠINĀŠANAI
</t>
    </r>
    <r>
      <rPr>
        <sz val="11"/>
        <rFont val="Calibri"/>
        <family val="2"/>
        <scheme val="minor"/>
      </rPr>
      <t>(Nav paredzēta aizpildīšanai)</t>
    </r>
  </si>
  <si>
    <t>(sagatavošanās darbu izmaksas; ēkas energosertifikāta, energoaudita, pārskata par projekta energoresursu ietaupījuma aprēķinu sagatavošanas izmaksas; teritorijas labiekārtošanas un apzaļumošanas izmaksas; izmaksas, kas radušās, pamatojoties uz noslēgtu darba līgumu; projekta izmaksas, kas nav tieši saistītas ar projekta ietvaros veiktajām darbībām, nav samērīgas, pamatotas ar izdevumus apliecinošiem dokumentiem un nav ievēroti saimnieciskuma, lietderības un efektivitātes principi; izmaksas, kas saistītas ar fosilos energoresursus izmantojošas iekārtas uzstādīšanu, modernizāciju vai nomaiņu pret citu fosilos energoresursus izmantojošu iekārtu;  iekārtu un ražošanas procesus nodrošinošo blakusprocesu iekārtu iegādes izmaksas, ja iekārtas neaizstāj esošās ražošanas iekārtas un ražošanas procesus nodrošinošo blakusprocesu iekārtas; jebkāda veida pārvietojamās tehnikas un transportlīdzekļu iegādes izmaksas; lietotu iekārtu iegādes izmaksas; izmaksas, kas saistītas ar ēku konstrukciju projektēšanas būvspeciālista izvērtējumu par elektroenerģiju ražojošo tehnoloģiju projekta risinājuma radīto slodžu un stiprinājumu ietekmi uz ēkas nesošajām konstrukcijām un jumta konstruktīvo risinājumu; teritorijas labiekārtošanas un apzaļumošanas izmaksas)</t>
  </si>
  <si>
    <t>EE ēkas un iekārtas (I un II)</t>
  </si>
  <si>
    <t>AER ražošana III a)</t>
  </si>
  <si>
    <t>AER pārējais III b)</t>
  </si>
  <si>
    <t>Neattiecināmo izmaksu sadalījums pa to veidiem, EUR</t>
  </si>
  <si>
    <t>Attiecināmo izmaksu finansēšana, EUR</t>
  </si>
  <si>
    <t>Neattiecināmo izmaksu finansēšana, EUR</t>
  </si>
  <si>
    <t>Citu izmaksu sadalījums pa finansētājiem, EUR</t>
  </si>
  <si>
    <t>Līdzdalība&gt;=5% no izmaksām (1 ir, 0 nav)</t>
  </si>
  <si>
    <t>Aizņēmējs</t>
  </si>
  <si>
    <t>Reģ.nr.</t>
  </si>
  <si>
    <t>Aizdevuma līgums Nr.</t>
  </si>
  <si>
    <t>Rēķina datums, nr.</t>
  </si>
  <si>
    <t>Rēķina priekšmets</t>
  </si>
  <si>
    <t>Rēķina vai cita apmaksas dokumenta kopsumma, EUR</t>
  </si>
  <si>
    <t xml:space="preserve">Rēķina sadalījums pa izmaksu veidiem </t>
  </si>
  <si>
    <t>PĀRBAUDE</t>
  </si>
  <si>
    <t>Rēķina sadalījums pa apmaksas avotiem</t>
  </si>
  <si>
    <t>Pārbaude (vai Altum aizdevums tikai attiecināmām izmaksām?)</t>
  </si>
  <si>
    <t>Pārbaude (vai segta pilna rēķina summa)</t>
  </si>
  <si>
    <t>Pamatojuma dokumenti (norāda maksājuma datumu, summu, ja viens maksājums attiecināms uz vairākiem rēķiniem - norāda precīzu sadalījumu)</t>
  </si>
  <si>
    <t>t.sk., Citas izmaksas, kas nav iekļaujamas projekta izmaksās kopā, t.sk. PVN, EUR</t>
  </si>
  <si>
    <t>t.sk. Neattiecināmās izmaksas, PVN, EUR</t>
  </si>
  <si>
    <t>t.sk., Neattiecināmās izmaksas VGAR, EUR</t>
  </si>
  <si>
    <t>Rēķinā vai apmaksas dokumentā iekļautās projekta kopējās izmaksas, EUR</t>
  </si>
  <si>
    <t>Līdzdalība</t>
  </si>
  <si>
    <t>Cita finansētāja aizdevums</t>
  </si>
  <si>
    <t>Altum aizdevums attiecināmajām izmaksām</t>
  </si>
  <si>
    <t>Citām izmaksām</t>
  </si>
  <si>
    <t>Attiecināmajām izmaksām</t>
  </si>
  <si>
    <t>KOPSUMMA</t>
  </si>
  <si>
    <t>Pārbaude saskaņā ar aizdevuma līguma 3.pielikumu</t>
  </si>
  <si>
    <t>KOPSUMMA saskaņā ar aizdevuma līguma 3.pielikumu</t>
  </si>
  <si>
    <t>Faktiskās izmaksas</t>
  </si>
  <si>
    <t>Starpība / atlikums</t>
  </si>
  <si>
    <t>PROJEKTA FAKTISKĀS IZMAKSAS</t>
  </si>
  <si>
    <t>Neattiecināmajām izmaksām</t>
  </si>
  <si>
    <t>I. ATJAUNOJAMO ENERGORESURSU TEHNOLOĢIJU IEVIEŠANA - RAŽOŠANAS IEKĀRTAS</t>
  </si>
  <si>
    <r>
      <rPr>
        <b/>
        <sz val="18"/>
        <color rgb="FF00467F"/>
        <rFont val="Century Gothic"/>
        <family val="2"/>
        <charset val="186"/>
      </rPr>
      <t xml:space="preserve">PROJEKTA IZMAKSU FINANSĒŠANAS APRĒĶINS
ATJAUNOJAMO ENERGORESURSU PASĀKUMIEM
</t>
    </r>
    <r>
      <rPr>
        <sz val="11"/>
        <color rgb="FF00467F"/>
        <rFont val="Century Gothic"/>
        <family val="2"/>
      </rPr>
      <t>ENERGOEFEKTIVITĀTES UN ATJAUNOJAMO ENERGORESURSU PASĀKUMIEM
1.2.1.2.I.1. PASĀKUMĀ "ENERGOEFEKTIVITĀTES PAAUGSTINĀŠANA UZŅĒMĒJDARBĪBĀ 
(IETVEROT PĀREJU UZ ATJAUNOJAMO ENERGORESURSU TEHNOLOĢIJU IZMANTOŠANU SILTUMAPGĀDĒ)"</t>
    </r>
  </si>
  <si>
    <r>
      <rPr>
        <b/>
        <sz val="18"/>
        <color rgb="FF00467F"/>
        <rFont val="Century Gothic"/>
        <family val="2"/>
        <charset val="186"/>
      </rPr>
      <t>PROJEKTA IZMAKSU FINANSĒŠANAS APRĒĶINS
ATJAUNOJAMO ENERGORESURSU PASĀKUMIEM</t>
    </r>
    <r>
      <rPr>
        <b/>
        <sz val="12"/>
        <color rgb="FF00467F"/>
        <rFont val="Century Gothic"/>
        <family val="2"/>
      </rPr>
      <t xml:space="preserve">
</t>
    </r>
    <r>
      <rPr>
        <sz val="10"/>
        <color rgb="FF00467F"/>
        <rFont val="Century Gothic"/>
        <family val="2"/>
        <charset val="186"/>
      </rPr>
      <t>1.2.1.2.I.1. PASĀKUMĀ "ENERGOEFEKTIVITĀTES PAAUGSTINĀŠANA UZŅĒMĒJDARBĪBĀ 
(IETVEROT PĀREJU UZ ATJAUNOJAMO ENERGORESURSU TEHNOLOĢIJU IZMANTOŠANU SILTUMAPGĀDĒ)"</t>
    </r>
  </si>
  <si>
    <t xml:space="preserve">Šīs darba lapas sadaļā (šūnā E8) tiek aprēķināta Kapitāla atlaide (30% no Projekta kopējām izmaksām, neieskaitot PVN, bet ne vairāk kā 1'500'000€), pieņemot, ka šāds kapitāla atlaides apmērs ir pieejams saistīto personu grupai programmas ietvaros un netiek pārsniegta pieļaujamā intensitāte VGAR atbalsta gadījumā. Ja atbalsta pieteicējs vēlas pieprasīt mazāku kapitāla atlaidi par aprēķināto, to norāda šūnā E9. Ņemot vērā pieprasītās Kapitāla atlaides apmēru un pieņemot, ka aizdevumam netiks aprēķināts papildus atbalsts, tiek noteikts paredzamais atbalsta veids (De Minimis vai VGAR). </t>
  </si>
  <si>
    <t>(saražotās enerģijas akumulēšanas vai uzglabāšanas iekārtu iegāde un uzstādīšana)</t>
  </si>
  <si>
    <r>
      <t>I</t>
    </r>
    <r>
      <rPr>
        <b/>
        <i/>
        <sz val="14"/>
        <color theme="0"/>
        <rFont val="Century Gothic"/>
        <family val="2"/>
        <charset val="186"/>
      </rPr>
      <t>I.</t>
    </r>
    <r>
      <rPr>
        <b/>
        <sz val="14"/>
        <color theme="0"/>
        <rFont val="Century Gothic"/>
        <family val="2"/>
        <charset val="186"/>
      </rPr>
      <t xml:space="preserve"> ATJAUNOJAMO ENERGORESURSU TEHNOLOĢIJU IEVIEŠANA - AKUMULĒŠANAS IEKĀRTAS</t>
    </r>
  </si>
  <si>
    <t>II. ATJAUNOJAMO ENERGORESURSU TEHNOLOĢIJU IEVIEŠANA - AKUMULĒŠANAS IEKĀRTAS</t>
  </si>
  <si>
    <t>Atjaunīgā ūdeņraža, biogāzes, biodegvielu, bioloģisko šķidro kurināmo, biometāna un biomasas kurināmo/degvielu ražojošo tehnoloģiju iegāde un uzstādīšana; 
augstas efektivitātes koģenerācijas tehnoloģiju iegāde un uzstādīšana; 
saules, vēja enerģiju izmantojošo elektroenerģiju ražojošo tehnoloģiju iegāde un uzstādīšana; 
atjaunojamos energoresursus izmantojošu siltumenerģijas ražošanas avotu, tai skaitā siltumsūkņu (gaiss, ūdens, zeme) un cietās biomasas tehnoloģiju (tai skaitā gaisu piesārņojošo vielu emisiju attīrīšanas iekārtu) iegāde un uzstādīšana;
sistēmas pieslēguma ierīkošanas vai pārbūves izmaksas, kas nepieciešamas elektroenerģijas ražošanas iekārtas pieslēgšanai elektroenerģijas sistēmai; 
ar iekārtu uzstādīšanu saistītās būvniecības izmaksas, tai skaitā autoruzraudzība un būvuzraudzība</t>
  </si>
  <si>
    <t>Neattiecināmās izmaksas kopā</t>
  </si>
  <si>
    <t>Šis jāpārbauda pirms katras atlases!</t>
  </si>
  <si>
    <t>ATTIECINĀMĀS IZMAKSAS:</t>
  </si>
  <si>
    <t>KAPITĀLA ATLAIDE:</t>
  </si>
  <si>
    <t>ALTUM AIZDEVUMS:</t>
  </si>
  <si>
    <t>dati ielasās no lapas "Tāme"</t>
  </si>
  <si>
    <t>dati ielasās no lapas "Finansējums"</t>
  </si>
  <si>
    <r>
      <t xml:space="preserve">Pieejamais </t>
    </r>
    <r>
      <rPr>
        <i/>
        <sz val="11"/>
        <color theme="1"/>
        <rFont val="Century Gothic"/>
        <family val="2"/>
      </rPr>
      <t xml:space="preserve">de minimis </t>
    </r>
    <r>
      <rPr>
        <sz val="11"/>
        <color theme="1"/>
        <rFont val="Century Gothic"/>
        <family val="2"/>
      </rPr>
      <t>atbalsta atlikums, EUR</t>
    </r>
  </si>
  <si>
    <r>
      <t xml:space="preserve">Projekta kopējās izmaksas kopā, EUR 
</t>
    </r>
    <r>
      <rPr>
        <sz val="8"/>
        <rFont val="Times New Roman"/>
        <family val="1"/>
        <charset val="186"/>
      </rPr>
      <t>(t.sk. PVN)</t>
    </r>
  </si>
  <si>
    <r>
      <t xml:space="preserve">Citas izmaksas kopā, EUR 
</t>
    </r>
    <r>
      <rPr>
        <sz val="8"/>
        <rFont val="Times New Roman"/>
        <family val="1"/>
        <charset val="186"/>
      </rPr>
      <t>(t.sk. PVN)</t>
    </r>
  </si>
  <si>
    <t>Aizdevēja aizdevums sadalījumā pa ieguldījumu vienībām netiek veikts. Aizdevumam jābūt ne vairāk kā izmaksu veida kopējā apmērā.</t>
  </si>
  <si>
    <t>t.sk., Projekta Attiecināmās izmaksas kopā, EUR</t>
  </si>
  <si>
    <t>Projekta Attiecināmo izmaksu sadalījums pa finansētājiem, EUR</t>
  </si>
  <si>
    <t>t.sk., Projekta Neattiecināmās izmaksas kopā, EUR</t>
  </si>
  <si>
    <t>Projekta Neattiecināmo izmaksu sadalījums pa finansētājiem, EUR</t>
  </si>
  <si>
    <t>Aizdevēja Aizdevums</t>
  </si>
  <si>
    <t>6.4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</si>
</sst>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1" formatCode="_-* #,##0_-;\-* #,##0_-;_-* &quot;-&quot;_-;_-@_-"/>
    <numFmt numFmtId="164" formatCode="#,##0.00\ &quot;€&quot;"/>
    <numFmt numFmtId="165" formatCode="0.000%"/>
    <numFmt numFmtId="166" formatCode="#,##0.00_ ;[Red]\-#,##0.00\ "/>
    <numFmt numFmtId="167" formatCode="_-* #,##0.00_-;\-* #,##0.00_-;_-* &quot;-&quot;_-;_-@_-"/>
  </numFmts>
  <fonts count="108" x14ac:knownFonts="1">
    <font>
      <sz val="11"/>
      <color theme="1"/>
      <name val="Calibri"/>
      <family val="2"/>
      <charset val="186"/>
      <scheme val="minor"/>
    </font>
    <font>
      <sz val="11"/>
      <color theme="1"/>
      <name val="Century Gothic"/>
      <family val="2"/>
    </font>
    <font>
      <sz val="9"/>
      <color theme="1"/>
      <name val="Century Gothic"/>
      <family val="2"/>
    </font>
    <font>
      <b/>
      <sz val="11"/>
      <color theme="1"/>
      <name val="Century Gothic"/>
      <family val="2"/>
    </font>
    <font>
      <b/>
      <sz val="14"/>
      <color theme="0"/>
      <name val="Century Gothic"/>
      <family val="2"/>
    </font>
    <font>
      <sz val="11"/>
      <color theme="0"/>
      <name val="Century Gothic"/>
      <family val="2"/>
    </font>
    <font>
      <sz val="9"/>
      <color theme="0"/>
      <name val="Century Gothic"/>
      <family val="2"/>
    </font>
    <font>
      <b/>
      <sz val="11"/>
      <color theme="0"/>
      <name val="Century Gothic"/>
      <family val="2"/>
    </font>
    <font>
      <sz val="14"/>
      <color theme="0"/>
      <name val="Century Gothic"/>
      <family val="2"/>
    </font>
    <font>
      <sz val="11"/>
      <color theme="0"/>
      <name val="Calibri"/>
      <family val="2"/>
      <charset val="186"/>
      <scheme val="minor"/>
    </font>
    <font>
      <b/>
      <sz val="11"/>
      <color theme="0"/>
      <name val="Calibri"/>
      <family val="2"/>
      <scheme val="minor"/>
    </font>
    <font>
      <sz val="12"/>
      <color theme="0"/>
      <name val="Century Gothic"/>
      <family val="2"/>
    </font>
    <font>
      <i/>
      <sz val="11"/>
      <color theme="1"/>
      <name val="Century Gothic"/>
      <family val="2"/>
    </font>
    <font>
      <b/>
      <sz val="10"/>
      <color theme="1"/>
      <name val="Century Gothic"/>
      <family val="2"/>
    </font>
    <font>
      <b/>
      <sz val="9"/>
      <color theme="1"/>
      <name val="Century Gothic"/>
      <family val="2"/>
    </font>
    <font>
      <sz val="9"/>
      <color rgb="FF00467F"/>
      <name val="Century Gothic"/>
      <family val="2"/>
    </font>
    <font>
      <sz val="11"/>
      <color rgb="FF00467F"/>
      <name val="Century Gothic"/>
      <family val="2"/>
    </font>
    <font>
      <b/>
      <sz val="16"/>
      <color theme="1"/>
      <name val="Century Gothic"/>
      <family val="2"/>
    </font>
    <font>
      <sz val="12"/>
      <color rgb="FF00467F"/>
      <name val="Century Gothic"/>
      <family val="2"/>
    </font>
    <font>
      <b/>
      <sz val="18"/>
      <color rgb="FF00467F"/>
      <name val="Century Gothic"/>
      <family val="2"/>
    </font>
    <font>
      <b/>
      <sz val="12"/>
      <color rgb="FF00467F"/>
      <name val="Century Gothic"/>
      <family val="2"/>
    </font>
    <font>
      <sz val="8"/>
      <color theme="0" tint="-0.499984740745262"/>
      <name val="Century Gothic"/>
      <family val="2"/>
    </font>
    <font>
      <b/>
      <sz val="11"/>
      <color rgb="FFC00000"/>
      <name val="Century Gothic"/>
      <family val="2"/>
    </font>
    <font>
      <b/>
      <sz val="11"/>
      <color theme="0"/>
      <name val="Century Gothic"/>
      <family val="2"/>
      <charset val="186"/>
    </font>
    <font>
      <b/>
      <sz val="14"/>
      <color theme="0"/>
      <name val="Century Gothic"/>
      <family val="2"/>
      <charset val="186"/>
    </font>
    <font>
      <b/>
      <sz val="11"/>
      <color theme="1"/>
      <name val="Century Gothic"/>
      <family val="2"/>
      <charset val="186"/>
    </font>
    <font>
      <b/>
      <sz val="9"/>
      <color theme="0"/>
      <name val="Century Gothic"/>
      <family val="2"/>
      <charset val="186"/>
    </font>
    <font>
      <b/>
      <sz val="7"/>
      <color theme="0"/>
      <name val="Century Gothic"/>
      <family val="2"/>
      <charset val="186"/>
    </font>
    <font>
      <b/>
      <sz val="8"/>
      <color theme="0"/>
      <name val="Century Gothic"/>
      <family val="2"/>
      <charset val="186"/>
    </font>
    <font>
      <sz val="11"/>
      <color theme="1"/>
      <name val="Calibri"/>
      <family val="2"/>
      <charset val="186"/>
      <scheme val="minor"/>
    </font>
    <font>
      <sz val="11"/>
      <color rgb="FFFF0000"/>
      <name val="Calibri"/>
      <family val="2"/>
      <charset val="186"/>
      <scheme val="minor"/>
    </font>
    <font>
      <sz val="11"/>
      <color theme="1"/>
      <name val="Times New Roman"/>
      <family val="1"/>
      <charset val="186"/>
    </font>
    <font>
      <sz val="11"/>
      <color rgb="FFFF0000"/>
      <name val="Times New Roman"/>
      <family val="1"/>
      <charset val="186"/>
    </font>
    <font>
      <sz val="11"/>
      <name val="Times New Roman"/>
      <family val="1"/>
      <charset val="186"/>
    </font>
    <font>
      <b/>
      <sz val="12"/>
      <color rgb="FFFF0000"/>
      <name val="Times New Roman"/>
      <family val="1"/>
      <charset val="186"/>
    </font>
    <font>
      <b/>
      <sz val="12"/>
      <name val="Times New Roman"/>
      <family val="1"/>
      <charset val="186"/>
    </font>
    <font>
      <b/>
      <sz val="11"/>
      <color theme="1"/>
      <name val="Times New Roman"/>
      <family val="1"/>
      <charset val="186"/>
    </font>
    <font>
      <b/>
      <sz val="11"/>
      <color rgb="FFFF0000"/>
      <name val="Times New Roman"/>
      <family val="1"/>
      <charset val="186"/>
    </font>
    <font>
      <b/>
      <sz val="10"/>
      <name val="Times New Roman"/>
      <family val="1"/>
      <charset val="186"/>
    </font>
    <font>
      <sz val="8"/>
      <name val="Times New Roman"/>
      <family val="1"/>
      <charset val="186"/>
    </font>
    <font>
      <b/>
      <sz val="9"/>
      <color theme="1"/>
      <name val="Times New Roman"/>
      <family val="1"/>
      <charset val="186"/>
    </font>
    <font>
      <sz val="9"/>
      <color theme="1"/>
      <name val="Times New Roman"/>
      <family val="1"/>
      <charset val="186"/>
    </font>
    <font>
      <i/>
      <sz val="11"/>
      <color theme="2" tint="-0.499984740745262"/>
      <name val="Times New Roman"/>
      <family val="1"/>
      <charset val="186"/>
    </font>
    <font>
      <i/>
      <sz val="8"/>
      <color theme="2" tint="-0.499984740745262"/>
      <name val="Times New Roman"/>
      <family val="1"/>
      <charset val="186"/>
    </font>
    <font>
      <sz val="9"/>
      <color rgb="FFFF0000"/>
      <name val="Times New Roman"/>
      <family val="1"/>
      <charset val="186"/>
    </font>
    <font>
      <b/>
      <sz val="9"/>
      <name val="Times New Roman"/>
      <family val="1"/>
      <charset val="186"/>
    </font>
    <font>
      <b/>
      <sz val="9"/>
      <color theme="1"/>
      <name val="Century Gothic"/>
      <family val="2"/>
      <charset val="186"/>
    </font>
    <font>
      <sz val="8"/>
      <name val="Calibri"/>
      <family val="2"/>
      <charset val="186"/>
      <scheme val="minor"/>
    </font>
    <font>
      <sz val="9"/>
      <color theme="0" tint="-0.499984740745262"/>
      <name val="Century Gothic"/>
      <family val="2"/>
    </font>
    <font>
      <sz val="11"/>
      <color theme="1"/>
      <name val="Calibri"/>
      <family val="2"/>
      <scheme val="minor"/>
    </font>
    <font>
      <b/>
      <sz val="10"/>
      <name val="Century Gothic"/>
      <family val="2"/>
      <charset val="186"/>
    </font>
    <font>
      <sz val="9"/>
      <color theme="1"/>
      <name val="Calibri"/>
      <family val="2"/>
      <charset val="186"/>
      <scheme val="minor"/>
    </font>
    <font>
      <b/>
      <sz val="11"/>
      <color theme="1"/>
      <name val="Calibri"/>
      <family val="2"/>
      <charset val="186"/>
      <scheme val="minor"/>
    </font>
    <font>
      <b/>
      <sz val="12"/>
      <color theme="1"/>
      <name val="Century Gothic"/>
      <family val="2"/>
    </font>
    <font>
      <sz val="10"/>
      <color theme="1"/>
      <name val="Century Gothic"/>
      <family val="2"/>
    </font>
    <font>
      <b/>
      <sz val="12"/>
      <color theme="1"/>
      <name val="Century Gothic"/>
      <family val="2"/>
      <charset val="186"/>
    </font>
    <font>
      <b/>
      <sz val="11"/>
      <color rgb="FFFF0000"/>
      <name val="Calibri"/>
      <family val="2"/>
      <charset val="186"/>
      <scheme val="minor"/>
    </font>
    <font>
      <b/>
      <sz val="18"/>
      <color rgb="FF00467F"/>
      <name val="Century Gothic"/>
      <family val="2"/>
      <charset val="186"/>
    </font>
    <font>
      <sz val="11"/>
      <color rgb="FF00467F"/>
      <name val="Century Gothic"/>
      <family val="2"/>
      <charset val="186"/>
    </font>
    <font>
      <sz val="12"/>
      <color rgb="FF00467F"/>
      <name val="Century Gothic"/>
      <family val="2"/>
      <charset val="186"/>
    </font>
    <font>
      <b/>
      <sz val="14"/>
      <color rgb="FF002060"/>
      <name val="Century Gothic"/>
      <family val="2"/>
    </font>
    <font>
      <sz val="11"/>
      <color theme="0" tint="-4.9989318521683403E-2"/>
      <name val="Century Gothic"/>
      <family val="2"/>
    </font>
    <font>
      <b/>
      <sz val="11"/>
      <color theme="0" tint="-4.9989318521683403E-2"/>
      <name val="Century Gothic"/>
      <family val="2"/>
    </font>
    <font>
      <b/>
      <sz val="8"/>
      <color theme="0" tint="-4.9989318521683403E-2"/>
      <name val="Century Gothic"/>
      <family val="2"/>
    </font>
    <font>
      <sz val="9"/>
      <color theme="0" tint="-4.9989318521683403E-2"/>
      <name val="Century Gothic"/>
      <family val="2"/>
    </font>
    <font>
      <b/>
      <i/>
      <sz val="11"/>
      <color theme="5" tint="-0.249977111117893"/>
      <name val="Century Gothic"/>
      <family val="2"/>
      <charset val="186"/>
    </font>
    <font>
      <sz val="10"/>
      <color rgb="FF00467F"/>
      <name val="Century Gothic"/>
      <family val="2"/>
      <charset val="186"/>
    </font>
    <font>
      <b/>
      <i/>
      <sz val="8.6999999999999993"/>
      <color theme="5" tint="-0.249977111117893"/>
      <name val="Century Gothic"/>
      <family val="2"/>
      <charset val="186"/>
    </font>
    <font>
      <b/>
      <i/>
      <sz val="9"/>
      <color theme="5" tint="-0.249977111117893"/>
      <name val="Century Gothic"/>
      <family val="2"/>
      <charset val="186"/>
    </font>
    <font>
      <b/>
      <sz val="12"/>
      <color rgb="FF00467F"/>
      <name val="Century Gothic"/>
      <family val="2"/>
      <charset val="186"/>
    </font>
    <font>
      <b/>
      <sz val="10"/>
      <color theme="1"/>
      <name val="Century Gothic"/>
      <family val="2"/>
      <charset val="186"/>
    </font>
    <font>
      <sz val="8"/>
      <color theme="0" tint="-0.499984740745262"/>
      <name val="Century Gothic"/>
      <family val="2"/>
      <charset val="186"/>
    </font>
    <font>
      <b/>
      <sz val="9"/>
      <color theme="5" tint="-0.249977111117893"/>
      <name val="Century Gothic"/>
      <family val="2"/>
    </font>
    <font>
      <b/>
      <sz val="12"/>
      <color rgb="FF002060"/>
      <name val="Century Gothic"/>
      <family val="2"/>
    </font>
    <font>
      <i/>
      <sz val="9"/>
      <color rgb="FFC00000"/>
      <name val="Arial"/>
      <family val="2"/>
      <charset val="186"/>
    </font>
    <font>
      <i/>
      <sz val="9"/>
      <color theme="5" tint="-0.249977111117893"/>
      <name val="Arial"/>
      <family val="2"/>
      <charset val="186"/>
    </font>
    <font>
      <sz val="10"/>
      <color theme="1"/>
      <name val="Arial"/>
      <family val="2"/>
      <charset val="186"/>
    </font>
    <font>
      <i/>
      <sz val="9"/>
      <color theme="0" tint="-0.499984740745262"/>
      <name val="Arial"/>
      <family val="2"/>
      <charset val="186"/>
    </font>
    <font>
      <b/>
      <sz val="9"/>
      <color theme="1"/>
      <name val="Arial"/>
      <family val="2"/>
      <charset val="186"/>
    </font>
    <font>
      <b/>
      <sz val="11"/>
      <color theme="0" tint="-4.9989318521683403E-2"/>
      <name val="Century Gothic"/>
      <family val="2"/>
      <charset val="186"/>
    </font>
    <font>
      <sz val="7"/>
      <color theme="0"/>
      <name val="Century Gothic"/>
      <family val="2"/>
      <charset val="186"/>
    </font>
    <font>
      <b/>
      <sz val="16"/>
      <color rgb="FFFF0000"/>
      <name val="Century Gothic"/>
      <family val="2"/>
      <charset val="186"/>
    </font>
    <font>
      <sz val="9"/>
      <color rgb="FFFF0000"/>
      <name val="Century Gothic"/>
      <family val="2"/>
    </font>
    <font>
      <sz val="11"/>
      <name val="Century Gothic"/>
      <family val="2"/>
    </font>
    <font>
      <u/>
      <sz val="11"/>
      <color theme="10"/>
      <name val="Calibri"/>
      <family val="2"/>
      <charset val="186"/>
      <scheme val="minor"/>
    </font>
    <font>
      <sz val="11"/>
      <color rgb="FFFF0000"/>
      <name val="Calibri"/>
      <family val="2"/>
      <scheme val="minor"/>
    </font>
    <font>
      <b/>
      <sz val="11"/>
      <color rgb="FFFF0000"/>
      <name val="Calibri"/>
      <family val="2"/>
      <scheme val="minor"/>
    </font>
    <font>
      <b/>
      <sz val="14"/>
      <name val="Calibri"/>
      <family val="2"/>
      <scheme val="minor"/>
    </font>
    <font>
      <sz val="11"/>
      <name val="Calibri"/>
      <family val="2"/>
      <scheme val="minor"/>
    </font>
    <font>
      <b/>
      <sz val="11"/>
      <name val="Calibri"/>
      <family val="2"/>
      <scheme val="minor"/>
    </font>
    <font>
      <b/>
      <sz val="12"/>
      <name val="Century Gothic"/>
      <family val="2"/>
      <charset val="186"/>
    </font>
    <font>
      <b/>
      <sz val="11"/>
      <name val="Calibri"/>
      <family val="2"/>
      <charset val="186"/>
      <scheme val="minor"/>
    </font>
    <font>
      <b/>
      <i/>
      <sz val="12"/>
      <name val="Century Gothic"/>
      <family val="2"/>
      <charset val="186"/>
    </font>
    <font>
      <sz val="11"/>
      <color theme="1"/>
      <name val="Century Gothic"/>
      <family val="2"/>
      <charset val="186"/>
    </font>
    <font>
      <b/>
      <sz val="16"/>
      <color rgb="FF00467F"/>
      <name val="Century Gothic"/>
      <family val="2"/>
    </font>
    <font>
      <b/>
      <sz val="9"/>
      <color theme="1"/>
      <name val="Calibri"/>
      <family val="2"/>
      <charset val="186"/>
      <scheme val="minor"/>
    </font>
    <font>
      <b/>
      <sz val="12"/>
      <name val="Calibri"/>
      <family val="2"/>
      <charset val="186"/>
      <scheme val="minor"/>
    </font>
    <font>
      <b/>
      <sz val="10"/>
      <name val="Calibri"/>
      <family val="2"/>
      <charset val="186"/>
      <scheme val="minor"/>
    </font>
    <font>
      <sz val="10"/>
      <color rgb="FF0000FF"/>
      <name val="Calibri"/>
      <family val="2"/>
      <charset val="186"/>
      <scheme val="minor"/>
    </font>
    <font>
      <b/>
      <i/>
      <sz val="14"/>
      <color theme="0"/>
      <name val="Century Gothic"/>
      <family val="2"/>
      <charset val="186"/>
    </font>
    <font>
      <sz val="9"/>
      <color theme="1"/>
      <name val="Century Gothic"/>
      <family val="2"/>
      <charset val="186"/>
    </font>
    <font>
      <b/>
      <sz val="11"/>
      <name val="Century Gothic"/>
      <family val="2"/>
      <charset val="186"/>
    </font>
    <font>
      <b/>
      <sz val="11"/>
      <color rgb="FFFF0000"/>
      <name val="Century Gothic"/>
      <family val="2"/>
      <charset val="186"/>
    </font>
    <font>
      <b/>
      <sz val="12"/>
      <color rgb="FFFF0000"/>
      <name val="Century Gothic"/>
      <family val="2"/>
      <charset val="186"/>
    </font>
    <font>
      <i/>
      <sz val="11"/>
      <color theme="1"/>
      <name val="Calibri"/>
      <family val="2"/>
      <charset val="186"/>
      <scheme val="minor"/>
    </font>
    <font>
      <b/>
      <sz val="9"/>
      <color rgb="FFC00000"/>
      <name val="Century Gothic"/>
      <family val="2"/>
    </font>
    <font>
      <b/>
      <i/>
      <sz val="11"/>
      <color theme="1" tint="0.34998626667073579"/>
      <name val="Century Gothic"/>
      <family val="2"/>
      <charset val="186"/>
    </font>
    <font>
      <sz val="11"/>
      <name val="Calibri"/>
      <family val="2"/>
      <charset val="186"/>
      <scheme val="minor"/>
    </font>
  </fonts>
  <fills count="10">
    <fill>
      <patternFill patternType="none"/>
    </fill>
    <fill>
      <patternFill patternType="gray125"/>
    </fill>
    <fill>
      <patternFill patternType="solid">
        <fgColor theme="0"/>
        <bgColor indexed="64"/>
      </patternFill>
    </fill>
    <fill>
      <patternFill patternType="solid">
        <fgColor rgb="FFD0DE4E"/>
        <bgColor indexed="64"/>
      </patternFill>
    </fill>
    <fill>
      <patternFill patternType="solid">
        <fgColor rgb="FF00467F"/>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rgb="FFD9E1F2"/>
        <bgColor indexed="64"/>
      </patternFill>
    </fill>
    <fill>
      <patternFill patternType="solid">
        <fgColor theme="0" tint="-0.499984740745262"/>
        <bgColor indexed="64"/>
      </patternFill>
    </fill>
  </fills>
  <borders count="47">
    <border>
      <left/>
      <right/>
      <top/>
      <bottom/>
      <diagonal/>
    </border>
    <border>
      <left/>
      <right/>
      <top/>
      <bottom style="hair">
        <color theme="0"/>
      </bottom>
      <diagonal/>
    </border>
    <border>
      <left/>
      <right/>
      <top/>
      <bottom style="hair">
        <color rgb="FFD0DE4E"/>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style="medium">
        <color theme="0" tint="-0.24994659260841701"/>
      </left>
      <right style="medium">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diagonal/>
    </border>
    <border>
      <left style="medium">
        <color theme="0" tint="-0.24994659260841701"/>
      </left>
      <right style="medium">
        <color theme="0" tint="-0.24994659260841701"/>
      </right>
      <top style="thin">
        <color theme="0" tint="-0.24994659260841701"/>
      </top>
      <bottom/>
      <diagonal/>
    </border>
    <border>
      <left style="thin">
        <color theme="0" tint="-0.24994659260841701"/>
      </left>
      <right/>
      <top style="hair">
        <color theme="0" tint="-0.24994659260841701"/>
      </top>
      <bottom style="thin">
        <color theme="0" tint="-0.24994659260841701"/>
      </bottom>
      <diagonal/>
    </border>
    <border>
      <left/>
      <right style="thin">
        <color theme="0" tint="-0.24994659260841701"/>
      </right>
      <top style="hair">
        <color theme="0" tint="-0.24994659260841701"/>
      </top>
      <bottom style="thin">
        <color theme="0" tint="-0.24994659260841701"/>
      </bottom>
      <diagonal/>
    </border>
    <border>
      <left style="thin">
        <color theme="0" tint="-0.24994659260841701"/>
      </left>
      <right style="thin">
        <color theme="0" tint="-0.24994659260841701"/>
      </right>
      <top style="hair">
        <color theme="0" tint="-0.24994659260841701"/>
      </top>
      <bottom style="thin">
        <color theme="0" tint="-0.24994659260841701"/>
      </bottom>
      <diagonal/>
    </border>
    <border>
      <left style="medium">
        <color theme="0" tint="-0.24994659260841701"/>
      </left>
      <right style="medium">
        <color theme="0" tint="-0.24994659260841701"/>
      </right>
      <top style="hair">
        <color theme="0" tint="-0.24994659260841701"/>
      </top>
      <bottom style="thin">
        <color theme="0" tint="-0.24994659260841701"/>
      </bottom>
      <diagonal/>
    </border>
    <border>
      <left style="thin">
        <color theme="0" tint="-0.24994659260841701"/>
      </left>
      <right/>
      <top style="hair">
        <color theme="0" tint="-0.24994659260841701"/>
      </top>
      <bottom style="hair">
        <color theme="0" tint="-0.24994659260841701"/>
      </bottom>
      <diagonal/>
    </border>
    <border>
      <left style="thin">
        <color theme="0" tint="-0.24994659260841701"/>
      </left>
      <right style="thin">
        <color theme="0" tint="-0.24994659260841701"/>
      </right>
      <top style="thin">
        <color theme="0" tint="-0.24994659260841701"/>
      </top>
      <bottom style="hair">
        <color theme="0" tint="-0.24994659260841701"/>
      </bottom>
      <diagonal/>
    </border>
    <border>
      <left style="thin">
        <color theme="0" tint="-0.24994659260841701"/>
      </left>
      <right/>
      <top style="thin">
        <color theme="0" tint="-0.24994659260841701"/>
      </top>
      <bottom style="hair">
        <color theme="0" tint="-0.24994659260841701"/>
      </bottom>
      <diagonal/>
    </border>
    <border>
      <left style="thin">
        <color theme="0" tint="-0.24994659260841701"/>
      </left>
      <right style="thin">
        <color theme="0" tint="-0.24994659260841701"/>
      </right>
      <top style="double">
        <color theme="0" tint="-0.24994659260841701"/>
      </top>
      <bottom style="thin">
        <color theme="0" tint="-0.24994659260841701"/>
      </bottom>
      <diagonal/>
    </border>
    <border diagonalDown="1">
      <left style="thin">
        <color theme="0" tint="-0.24994659260841701"/>
      </left>
      <right style="thin">
        <color theme="0" tint="-0.24994659260841701"/>
      </right>
      <top style="thin">
        <color theme="0" tint="-0.24994659260841701"/>
      </top>
      <bottom style="thin">
        <color theme="0" tint="-0.24994659260841701"/>
      </bottom>
      <diagonal style="thin">
        <color theme="0" tint="-0.24994659260841701"/>
      </diagonal>
    </border>
    <border>
      <left/>
      <right style="thin">
        <color theme="0" tint="-0.24994659260841701"/>
      </right>
      <top/>
      <bottom/>
      <diagonal/>
    </border>
    <border>
      <left/>
      <right/>
      <top style="thin">
        <color theme="0" tint="-0.24994659260841701"/>
      </top>
      <bottom/>
      <diagonal/>
    </border>
    <border diagonalUp="1">
      <left style="thin">
        <color theme="0" tint="-0.24994659260841701"/>
      </left>
      <right style="thin">
        <color theme="0" tint="-0.24994659260841701"/>
      </right>
      <top style="thin">
        <color theme="0" tint="-0.24994659260841701"/>
      </top>
      <bottom style="thin">
        <color theme="0" tint="-0.24994659260841701"/>
      </bottom>
      <diagonal style="thin">
        <color theme="0" tint="-0.24994659260841701"/>
      </diagonal>
    </border>
    <border>
      <left style="thin">
        <color theme="1" tint="0.499984740745262"/>
      </left>
      <right/>
      <top style="thin">
        <color theme="1" tint="0.499984740745262"/>
      </top>
      <bottom style="hair">
        <color theme="1" tint="0.499984740745262"/>
      </bottom>
      <diagonal/>
    </border>
    <border>
      <left/>
      <right/>
      <top style="thin">
        <color theme="1" tint="0.499984740745262"/>
      </top>
      <bottom style="hair">
        <color theme="1" tint="0.499984740745262"/>
      </bottom>
      <diagonal/>
    </border>
    <border>
      <left/>
      <right style="hair">
        <color theme="1" tint="0.499984740745262"/>
      </right>
      <top style="thin">
        <color theme="1" tint="0.499984740745262"/>
      </top>
      <bottom style="hair">
        <color theme="1" tint="0.499984740745262"/>
      </bottom>
      <diagonal/>
    </border>
    <border>
      <left/>
      <right/>
      <top/>
      <bottom style="medium">
        <color theme="0" tint="-0.34998626667073579"/>
      </bottom>
      <diagonal/>
    </border>
    <border>
      <left/>
      <right style="thin">
        <color theme="0" tint="-0.24994659260841701"/>
      </right>
      <top style="thin">
        <color theme="0" tint="-0.24994659260841701"/>
      </top>
      <bottom/>
      <diagonal/>
    </border>
    <border>
      <left style="hair">
        <color auto="1"/>
      </left>
      <right style="hair">
        <color auto="1"/>
      </right>
      <top style="hair">
        <color auto="1"/>
      </top>
      <bottom style="hair">
        <color auto="1"/>
      </bottom>
      <diagonal/>
    </border>
    <border>
      <left style="medium">
        <color theme="0" tint="-0.24994659260841701"/>
      </left>
      <right/>
      <top style="thin">
        <color theme="0" tint="-0.24994659260841701"/>
      </top>
      <bottom style="thin">
        <color theme="0" tint="-0.24994659260841701"/>
      </bottom>
      <diagonal/>
    </border>
    <border>
      <left style="hair">
        <color auto="1"/>
      </left>
      <right style="hair">
        <color auto="1"/>
      </right>
      <top/>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dotted">
        <color theme="0" tint="-0.24994659260841701"/>
      </left>
      <right style="dotted">
        <color theme="0" tint="-0.24994659260841701"/>
      </right>
      <top style="dotted">
        <color theme="0" tint="-0.24994659260841701"/>
      </top>
      <bottom style="dotted">
        <color theme="0" tint="-0.24994659260841701"/>
      </bottom>
      <diagonal/>
    </border>
    <border>
      <left style="dotted">
        <color theme="0" tint="-0.24994659260841701"/>
      </left>
      <right style="dotted">
        <color theme="0" tint="-0.24994659260841701"/>
      </right>
      <top/>
      <bottom style="dotted">
        <color theme="0" tint="-0.24994659260841701"/>
      </bottom>
      <diagonal/>
    </border>
    <border>
      <left style="dotted">
        <color theme="0" tint="-0.24994659260841701"/>
      </left>
      <right style="dotted">
        <color theme="0" tint="-0.24994659260841701"/>
      </right>
      <top/>
      <bottom/>
      <diagonal/>
    </border>
    <border>
      <left style="dotted">
        <color theme="0" tint="-0.24994659260841701"/>
      </left>
      <right/>
      <top style="dotted">
        <color theme="0" tint="-0.24994659260841701"/>
      </top>
      <bottom/>
      <diagonal/>
    </border>
    <border>
      <left/>
      <right/>
      <top style="dotted">
        <color theme="0" tint="-0.24994659260841701"/>
      </top>
      <bottom/>
      <diagonal/>
    </border>
    <border>
      <left style="thin">
        <color theme="0" tint="-0.24994659260841701"/>
      </left>
      <right style="thin">
        <color theme="0" tint="-0.24994659260841701"/>
      </right>
      <top style="thin">
        <color theme="0" tint="-0.24994659260841701"/>
      </top>
      <bottom style="double">
        <color theme="0" tint="-0.24994659260841701"/>
      </bottom>
      <diagonal/>
    </border>
    <border>
      <left style="thin">
        <color theme="0" tint="-0.14996795556505021"/>
      </left>
      <right/>
      <top/>
      <bottom/>
      <diagonal/>
    </border>
  </borders>
  <cellStyleXfs count="4">
    <xf numFmtId="0" fontId="0" fillId="0" borderId="0"/>
    <xf numFmtId="9" fontId="29" fillId="0" borderId="0" applyFont="0" applyFill="0" applyBorder="0" applyAlignment="0" applyProtection="0"/>
    <xf numFmtId="0" fontId="49" fillId="0" borderId="0"/>
    <xf numFmtId="0" fontId="84" fillId="0" borderId="0" applyNumberFormat="0" applyFill="0" applyBorder="0" applyAlignment="0" applyProtection="0"/>
  </cellStyleXfs>
  <cellXfs count="398">
    <xf numFmtId="0" fontId="0" fillId="0" borderId="0" xfId="0"/>
    <xf numFmtId="0" fontId="1" fillId="0" borderId="0" xfId="0" applyFont="1"/>
    <xf numFmtId="0" fontId="1" fillId="2" borderId="0" xfId="0" applyFont="1" applyFill="1"/>
    <xf numFmtId="0" fontId="10" fillId="4" borderId="0" xfId="0" applyFont="1" applyFill="1"/>
    <xf numFmtId="0" fontId="0" fillId="3" borderId="0" xfId="0" applyFill="1"/>
    <xf numFmtId="0" fontId="0" fillId="2" borderId="0" xfId="0" applyFill="1"/>
    <xf numFmtId="0" fontId="4" fillId="4" borderId="0" xfId="0" applyFont="1" applyFill="1" applyAlignment="1">
      <alignment vertical="center"/>
    </xf>
    <xf numFmtId="0" fontId="5" fillId="4" borderId="0" xfId="0" applyFont="1" applyFill="1" applyAlignment="1">
      <alignment vertical="center"/>
    </xf>
    <xf numFmtId="0" fontId="2" fillId="2" borderId="0" xfId="0" applyFont="1" applyFill="1"/>
    <xf numFmtId="0" fontId="2" fillId="0" borderId="0" xfId="0" applyFont="1"/>
    <xf numFmtId="0" fontId="1" fillId="0" borderId="0" xfId="0" applyFont="1" applyAlignment="1">
      <alignment vertical="center"/>
    </xf>
    <xf numFmtId="0" fontId="1" fillId="2" borderId="0" xfId="0" applyFont="1" applyFill="1" applyAlignment="1">
      <alignment vertical="center"/>
    </xf>
    <xf numFmtId="0" fontId="17" fillId="6" borderId="0" xfId="0" applyFont="1" applyFill="1"/>
    <xf numFmtId="0" fontId="1" fillId="6" borderId="0" xfId="0" applyFont="1" applyFill="1"/>
    <xf numFmtId="0" fontId="14" fillId="6" borderId="0" xfId="0" applyFont="1" applyFill="1"/>
    <xf numFmtId="0" fontId="6" fillId="6" borderId="0" xfId="0" applyFont="1" applyFill="1" applyAlignment="1">
      <alignment horizontal="left" vertical="top" wrapText="1"/>
    </xf>
    <xf numFmtId="0" fontId="2" fillId="6" borderId="0" xfId="0" applyFont="1" applyFill="1"/>
    <xf numFmtId="0" fontId="0" fillId="6" borderId="0" xfId="0" applyFill="1"/>
    <xf numFmtId="0" fontId="0" fillId="5" borderId="6" xfId="0" applyFill="1" applyBorder="1"/>
    <xf numFmtId="0" fontId="10" fillId="6" borderId="0" xfId="0" applyFont="1" applyFill="1"/>
    <xf numFmtId="0" fontId="9" fillId="6" borderId="0" xfId="0" applyFont="1" applyFill="1"/>
    <xf numFmtId="0" fontId="30" fillId="0" borderId="0" xfId="0" applyFont="1"/>
    <xf numFmtId="41" fontId="31" fillId="0" borderId="0" xfId="0" applyNumberFormat="1" applyFont="1"/>
    <xf numFmtId="0" fontId="30" fillId="6" borderId="0" xfId="0" applyFont="1" applyFill="1"/>
    <xf numFmtId="0" fontId="0" fillId="5" borderId="6" xfId="0" applyFill="1" applyBorder="1" applyAlignment="1">
      <alignment wrapText="1"/>
    </xf>
    <xf numFmtId="0" fontId="52" fillId="5" borderId="6" xfId="0" applyFont="1" applyFill="1" applyBorder="1" applyAlignment="1">
      <alignment horizontal="center"/>
    </xf>
    <xf numFmtId="0" fontId="0" fillId="0" borderId="0" xfId="0" applyAlignment="1">
      <alignment horizontal="center" vertical="center"/>
    </xf>
    <xf numFmtId="0" fontId="0" fillId="5" borderId="6" xfId="0" applyFill="1" applyBorder="1" applyAlignment="1">
      <alignment horizontal="center" vertical="center"/>
    </xf>
    <xf numFmtId="0" fontId="0" fillId="5" borderId="6" xfId="0" applyFill="1" applyBorder="1" applyAlignment="1">
      <alignment horizontal="left" vertical="center" wrapText="1"/>
    </xf>
    <xf numFmtId="0" fontId="0" fillId="5" borderId="6" xfId="0" applyFill="1" applyBorder="1" applyAlignment="1">
      <alignment horizontal="left" vertical="center"/>
    </xf>
    <xf numFmtId="0" fontId="0" fillId="0" borderId="0" xfId="0" applyAlignment="1">
      <alignment horizontal="left" vertical="center"/>
    </xf>
    <xf numFmtId="0" fontId="56" fillId="0" borderId="0" xfId="0" applyFont="1"/>
    <xf numFmtId="41" fontId="31" fillId="0" borderId="0" xfId="0" applyNumberFormat="1" applyFont="1" applyAlignment="1">
      <alignment vertical="center"/>
    </xf>
    <xf numFmtId="0" fontId="18" fillId="2" borderId="0" xfId="0" applyFont="1" applyFill="1" applyAlignment="1">
      <alignment vertical="center" wrapText="1"/>
    </xf>
    <xf numFmtId="0" fontId="53" fillId="6" borderId="0" xfId="0" applyFont="1" applyFill="1" applyAlignment="1">
      <alignment horizontal="right"/>
    </xf>
    <xf numFmtId="164" fontId="53" fillId="6" borderId="0" xfId="0" applyNumberFormat="1" applyFont="1" applyFill="1"/>
    <xf numFmtId="0" fontId="53" fillId="6" borderId="0" xfId="0" applyFont="1" applyFill="1"/>
    <xf numFmtId="0" fontId="53" fillId="6" borderId="0" xfId="0" applyFont="1" applyFill="1" applyAlignment="1">
      <alignment vertical="center"/>
    </xf>
    <xf numFmtId="0" fontId="11" fillId="6" borderId="0" xfId="0" applyFont="1" applyFill="1" applyAlignment="1">
      <alignment horizontal="left" wrapText="1"/>
    </xf>
    <xf numFmtId="0" fontId="4" fillId="0" borderId="0" xfId="0" applyFont="1"/>
    <xf numFmtId="0" fontId="54" fillId="6" borderId="0" xfId="0" applyFont="1" applyFill="1" applyAlignment="1">
      <alignment vertical="top"/>
    </xf>
    <xf numFmtId="0" fontId="11" fillId="6" borderId="0" xfId="0" applyFont="1" applyFill="1" applyAlignment="1">
      <alignment horizontal="left" vertical="top" wrapText="1"/>
    </xf>
    <xf numFmtId="164" fontId="53" fillId="6" borderId="28" xfId="0" applyNumberFormat="1" applyFont="1" applyFill="1" applyBorder="1" applyAlignment="1">
      <alignment horizontal="left" vertical="center"/>
    </xf>
    <xf numFmtId="0" fontId="60" fillId="6" borderId="0" xfId="0" applyFont="1" applyFill="1" applyAlignment="1">
      <alignment vertical="center"/>
    </xf>
    <xf numFmtId="0" fontId="25" fillId="2" borderId="0" xfId="0" applyFont="1" applyFill="1" applyProtection="1">
      <protection hidden="1"/>
    </xf>
    <xf numFmtId="0" fontId="69" fillId="2" borderId="0" xfId="0" applyFont="1" applyFill="1" applyAlignment="1" applyProtection="1">
      <alignment vertical="center" wrapText="1"/>
      <protection hidden="1"/>
    </xf>
    <xf numFmtId="0" fontId="1" fillId="0" borderId="0" xfId="0" applyFont="1" applyAlignment="1" applyProtection="1">
      <alignment vertical="center"/>
      <protection hidden="1"/>
    </xf>
    <xf numFmtId="0" fontId="24" fillId="0" borderId="0" xfId="0" applyFont="1" applyProtection="1">
      <protection hidden="1"/>
    </xf>
    <xf numFmtId="0" fontId="52" fillId="0" borderId="0" xfId="0" applyFont="1" applyProtection="1">
      <protection hidden="1"/>
    </xf>
    <xf numFmtId="0" fontId="61" fillId="2" borderId="0" xfId="0" applyFont="1" applyFill="1"/>
    <xf numFmtId="0" fontId="65" fillId="2" borderId="0" xfId="0" applyFont="1" applyFill="1" applyAlignment="1">
      <alignment vertical="center"/>
    </xf>
    <xf numFmtId="0" fontId="16" fillId="2" borderId="0" xfId="0" applyFont="1" applyFill="1" applyAlignment="1">
      <alignment horizontal="right" vertical="center" wrapText="1"/>
    </xf>
    <xf numFmtId="0" fontId="65" fillId="2" borderId="0" xfId="0" applyFont="1" applyFill="1" applyAlignment="1">
      <alignment horizontal="left"/>
    </xf>
    <xf numFmtId="0" fontId="71" fillId="2" borderId="0" xfId="0" applyFont="1" applyFill="1" applyAlignment="1">
      <alignment horizontal="left" vertical="center" wrapText="1" indent="1"/>
    </xf>
    <xf numFmtId="0" fontId="65" fillId="2" borderId="0" xfId="0" applyFont="1" applyFill="1" applyAlignment="1">
      <alignment horizontal="left" vertical="center"/>
    </xf>
    <xf numFmtId="0" fontId="2" fillId="2" borderId="3" xfId="0" applyFont="1" applyFill="1" applyBorder="1" applyAlignment="1">
      <alignment horizontal="left" vertical="top" wrapText="1" indent="1"/>
    </xf>
    <xf numFmtId="4" fontId="2" fillId="2" borderId="3" xfId="0" applyNumberFormat="1" applyFont="1" applyFill="1" applyBorder="1" applyAlignment="1">
      <alignment horizontal="right" vertical="center" wrapText="1"/>
    </xf>
    <xf numFmtId="4" fontId="1" fillId="2" borderId="0" xfId="0" applyNumberFormat="1" applyFont="1" applyFill="1"/>
    <xf numFmtId="0" fontId="60" fillId="0" borderId="0" xfId="0" applyFont="1" applyAlignment="1">
      <alignment horizontal="left" vertical="center"/>
    </xf>
    <xf numFmtId="4" fontId="46" fillId="6" borderId="26" xfId="0" applyNumberFormat="1" applyFont="1" applyFill="1" applyBorder="1" applyAlignment="1">
      <alignment horizontal="right" vertical="center" wrapText="1"/>
    </xf>
    <xf numFmtId="166" fontId="2" fillId="2" borderId="26" xfId="0" applyNumberFormat="1" applyFont="1" applyFill="1" applyBorder="1" applyAlignment="1">
      <alignment horizontal="right" vertical="center" wrapText="1"/>
    </xf>
    <xf numFmtId="4" fontId="64" fillId="2" borderId="26" xfId="0" applyNumberFormat="1" applyFont="1" applyFill="1" applyBorder="1" applyAlignment="1">
      <alignment horizontal="right" vertical="center"/>
    </xf>
    <xf numFmtId="4" fontId="25" fillId="6" borderId="28" xfId="0" applyNumberFormat="1" applyFont="1" applyFill="1" applyBorder="1" applyAlignment="1">
      <alignment horizontal="right" vertical="top" wrapText="1"/>
    </xf>
    <xf numFmtId="0" fontId="25" fillId="6" borderId="28" xfId="0" applyFont="1" applyFill="1" applyBorder="1" applyAlignment="1">
      <alignment horizontal="left" vertical="top" wrapText="1"/>
    </xf>
    <xf numFmtId="4" fontId="25" fillId="6" borderId="28" xfId="0" applyNumberFormat="1" applyFont="1" applyFill="1" applyBorder="1" applyAlignment="1">
      <alignment vertical="top"/>
    </xf>
    <xf numFmtId="4" fontId="79" fillId="6" borderId="28" xfId="0" applyNumberFormat="1" applyFont="1" applyFill="1" applyBorder="1" applyAlignment="1">
      <alignment vertical="top"/>
    </xf>
    <xf numFmtId="4" fontId="25" fillId="6" borderId="28" xfId="0" applyNumberFormat="1" applyFont="1" applyFill="1" applyBorder="1" applyAlignment="1">
      <alignment horizontal="right" vertical="top"/>
    </xf>
    <xf numFmtId="0" fontId="68" fillId="6" borderId="0" xfId="0" applyFont="1" applyFill="1"/>
    <xf numFmtId="0" fontId="64" fillId="2" borderId="0" xfId="0" applyFont="1" applyFill="1"/>
    <xf numFmtId="0" fontId="64" fillId="0" borderId="0" xfId="0" applyFont="1"/>
    <xf numFmtId="0" fontId="61" fillId="0" borderId="0" xfId="0" applyFont="1"/>
    <xf numFmtId="0" fontId="4" fillId="4" borderId="0" xfId="0" applyFont="1" applyFill="1" applyAlignment="1">
      <alignment horizontal="left" vertical="center"/>
    </xf>
    <xf numFmtId="0" fontId="82" fillId="6" borderId="0" xfId="0" applyFont="1" applyFill="1"/>
    <xf numFmtId="4" fontId="53" fillId="6" borderId="0" xfId="0" applyNumberFormat="1" applyFont="1" applyFill="1" applyAlignment="1">
      <alignment horizontal="right" vertical="center"/>
    </xf>
    <xf numFmtId="0" fontId="24" fillId="4" borderId="0" xfId="0" applyFont="1" applyFill="1" applyAlignment="1">
      <alignment vertical="center"/>
    </xf>
    <xf numFmtId="0" fontId="5" fillId="4" borderId="0" xfId="0" applyFont="1" applyFill="1" applyAlignment="1">
      <alignment horizontal="left" vertical="center"/>
    </xf>
    <xf numFmtId="4" fontId="1" fillId="6" borderId="3" xfId="0" applyNumberFormat="1" applyFont="1" applyFill="1" applyBorder="1"/>
    <xf numFmtId="4" fontId="3" fillId="6" borderId="3" xfId="0" applyNumberFormat="1" applyFont="1" applyFill="1" applyBorder="1"/>
    <xf numFmtId="4" fontId="1" fillId="6" borderId="29" xfId="0" applyNumberFormat="1" applyFont="1" applyFill="1" applyBorder="1"/>
    <xf numFmtId="4" fontId="1" fillId="6" borderId="3" xfId="0" applyNumberFormat="1" applyFont="1" applyFill="1" applyBorder="1" applyAlignment="1">
      <alignment vertical="center"/>
    </xf>
    <xf numFmtId="4" fontId="1" fillId="6" borderId="29" xfId="0" applyNumberFormat="1" applyFont="1" applyFill="1" applyBorder="1" applyAlignment="1">
      <alignment vertical="center"/>
    </xf>
    <xf numFmtId="4" fontId="3" fillId="6" borderId="0" xfId="0" applyNumberFormat="1" applyFont="1" applyFill="1" applyAlignment="1">
      <alignment vertical="center"/>
    </xf>
    <xf numFmtId="0" fontId="14" fillId="2" borderId="0" xfId="0" applyFont="1" applyFill="1" applyAlignment="1">
      <alignment horizontal="right" vertical="top" wrapText="1"/>
    </xf>
    <xf numFmtId="4" fontId="68" fillId="2" borderId="0" xfId="0" applyNumberFormat="1" applyFont="1" applyFill="1" applyAlignment="1">
      <alignment vertical="center"/>
    </xf>
    <xf numFmtId="4" fontId="14" fillId="2" borderId="0" xfId="0" applyNumberFormat="1" applyFont="1" applyFill="1" applyAlignment="1">
      <alignment vertical="center"/>
    </xf>
    <xf numFmtId="0" fontId="68" fillId="2" borderId="0" xfId="0" applyFont="1" applyFill="1"/>
    <xf numFmtId="0" fontId="64" fillId="6" borderId="0" xfId="0" applyFont="1" applyFill="1"/>
    <xf numFmtId="0" fontId="84" fillId="6" borderId="0" xfId="3" applyFill="1"/>
    <xf numFmtId="0" fontId="1" fillId="2" borderId="0" xfId="0" applyFont="1" applyFill="1" applyAlignment="1">
      <alignment horizontal="center" vertical="center"/>
    </xf>
    <xf numFmtId="0" fontId="5" fillId="4" borderId="0" xfId="0" applyFont="1" applyFill="1" applyAlignment="1">
      <alignment horizontal="center" vertical="center"/>
    </xf>
    <xf numFmtId="0" fontId="11" fillId="6" borderId="0" xfId="0" applyFont="1" applyFill="1" applyAlignment="1">
      <alignment horizontal="center" vertical="center" wrapText="1"/>
    </xf>
    <xf numFmtId="0" fontId="1" fillId="6" borderId="0" xfId="0" applyFont="1" applyFill="1" applyAlignment="1">
      <alignment horizontal="center" vertical="center"/>
    </xf>
    <xf numFmtId="0" fontId="4" fillId="4" borderId="0" xfId="0" applyFont="1" applyFill="1" applyAlignment="1">
      <alignment horizontal="center" vertical="center"/>
    </xf>
    <xf numFmtId="165" fontId="30" fillId="5" borderId="6" xfId="0" applyNumberFormat="1" applyFont="1" applyFill="1" applyBorder="1"/>
    <xf numFmtId="0" fontId="16" fillId="2" borderId="0" xfId="0" applyFont="1" applyFill="1" applyAlignment="1">
      <alignment horizontal="right" vertical="center" wrapText="1"/>
    </xf>
    <xf numFmtId="0" fontId="2" fillId="6" borderId="0" xfId="0" applyFont="1" applyFill="1"/>
    <xf numFmtId="0" fontId="86" fillId="4" borderId="0" xfId="0" applyFont="1" applyFill="1"/>
    <xf numFmtId="0" fontId="85" fillId="5" borderId="6" xfId="0" applyFont="1" applyFill="1" applyBorder="1"/>
    <xf numFmtId="0" fontId="89" fillId="4" borderId="0" xfId="0" applyFont="1" applyFill="1"/>
    <xf numFmtId="0" fontId="88" fillId="6" borderId="0" xfId="0" applyFont="1" applyFill="1"/>
    <xf numFmtId="0" fontId="88" fillId="5" borderId="6" xfId="0" applyFont="1" applyFill="1" applyBorder="1"/>
    <xf numFmtId="49" fontId="88" fillId="5" borderId="6" xfId="0" applyNumberFormat="1" applyFont="1" applyFill="1" applyBorder="1"/>
    <xf numFmtId="0" fontId="23" fillId="9" borderId="0" xfId="0" applyFont="1" applyFill="1"/>
    <xf numFmtId="0" fontId="24" fillId="9" borderId="0" xfId="0" applyFont="1" applyFill="1"/>
    <xf numFmtId="0" fontId="26" fillId="9" borderId="0" xfId="0" applyFont="1" applyFill="1" applyAlignment="1">
      <alignment horizontal="center" vertical="center" wrapText="1"/>
    </xf>
    <xf numFmtId="0" fontId="86" fillId="4" borderId="0" xfId="0" applyFont="1" applyFill="1" applyAlignment="1">
      <alignment horizontal="center"/>
    </xf>
    <xf numFmtId="0" fontId="0" fillId="6" borderId="0" xfId="0" applyFill="1" applyAlignment="1">
      <alignment horizontal="right"/>
    </xf>
    <xf numFmtId="2" fontId="85" fillId="5" borderId="6" xfId="0" applyNumberFormat="1" applyFont="1" applyFill="1" applyBorder="1"/>
    <xf numFmtId="0" fontId="92" fillId="6" borderId="0" xfId="0" applyFont="1" applyFill="1" applyAlignment="1">
      <alignment vertical="center"/>
    </xf>
    <xf numFmtId="0" fontId="0" fillId="0" borderId="0" xfId="0"/>
    <xf numFmtId="0" fontId="1" fillId="0" borderId="0" xfId="0" applyFont="1" applyAlignment="1">
      <alignment vertical="center"/>
    </xf>
    <xf numFmtId="0" fontId="1" fillId="2" borderId="0" xfId="0" applyFont="1" applyFill="1" applyAlignment="1">
      <alignment vertical="center"/>
    </xf>
    <xf numFmtId="4" fontId="1" fillId="5" borderId="6" xfId="0" applyNumberFormat="1" applyFont="1" applyFill="1" applyBorder="1" applyAlignment="1" applyProtection="1">
      <alignment horizontal="right" vertical="top"/>
      <protection locked="0"/>
    </xf>
    <xf numFmtId="0" fontId="1" fillId="5" borderId="3" xfId="0" applyFont="1" applyFill="1" applyBorder="1" applyProtection="1">
      <protection locked="0"/>
    </xf>
    <xf numFmtId="0" fontId="1" fillId="5" borderId="3" xfId="0" quotePrefix="1" applyFont="1" applyFill="1" applyBorder="1" applyProtection="1">
      <protection locked="0"/>
    </xf>
    <xf numFmtId="4" fontId="1" fillId="5" borderId="3" xfId="0" applyNumberFormat="1" applyFont="1" applyFill="1" applyBorder="1" applyAlignment="1" applyProtection="1">
      <alignment horizontal="right" vertical="top"/>
      <protection locked="0"/>
    </xf>
    <xf numFmtId="3" fontId="1" fillId="5" borderId="3" xfId="0" applyNumberFormat="1" applyFont="1" applyFill="1" applyBorder="1" applyAlignment="1" applyProtection="1">
      <alignment horizontal="center" vertical="top"/>
      <protection locked="0"/>
    </xf>
    <xf numFmtId="49" fontId="1" fillId="5" borderId="6" xfId="0" applyNumberFormat="1" applyFont="1" applyFill="1" applyBorder="1" applyProtection="1">
      <protection locked="0"/>
    </xf>
    <xf numFmtId="9" fontId="1" fillId="5" borderId="3" xfId="0" applyNumberFormat="1" applyFont="1" applyFill="1" applyBorder="1" applyAlignment="1" applyProtection="1">
      <alignment horizontal="right" vertical="top"/>
      <protection locked="0"/>
    </xf>
    <xf numFmtId="0" fontId="31" fillId="0" borderId="0" xfId="0" applyFont="1" applyAlignment="1">
      <alignment horizontal="right" vertical="center"/>
    </xf>
    <xf numFmtId="0" fontId="31" fillId="0" borderId="0" xfId="0" applyFont="1" applyAlignment="1">
      <alignment horizontal="right"/>
    </xf>
    <xf numFmtId="0" fontId="32" fillId="0" borderId="0" xfId="0" applyFont="1"/>
    <xf numFmtId="0" fontId="33" fillId="0" borderId="0" xfId="0" applyFont="1" applyAlignment="1">
      <alignment horizontal="right" vertical="center"/>
    </xf>
    <xf numFmtId="0" fontId="34" fillId="0" borderId="0" xfId="0" applyFont="1" applyAlignment="1">
      <alignment horizontal="right"/>
    </xf>
    <xf numFmtId="0" fontId="35" fillId="0" borderId="0" xfId="0" applyFont="1" applyAlignment="1">
      <alignment horizontal="right"/>
    </xf>
    <xf numFmtId="0" fontId="30" fillId="0" borderId="0" xfId="0" applyFont="1"/>
    <xf numFmtId="0" fontId="31" fillId="0" borderId="0" xfId="0" applyFont="1" applyAlignment="1">
      <alignment horizontal="left"/>
    </xf>
    <xf numFmtId="0" fontId="36" fillId="0" borderId="0" xfId="0" applyFont="1" applyAlignment="1">
      <alignment horizontal="left" vertical="top"/>
    </xf>
    <xf numFmtId="0" fontId="36" fillId="0" borderId="0" xfId="0" applyFont="1"/>
    <xf numFmtId="0" fontId="37" fillId="0" borderId="0" xfId="0" applyFont="1" applyAlignment="1">
      <alignment horizontal="right"/>
    </xf>
    <xf numFmtId="0" fontId="38" fillId="7" borderId="13" xfId="0" applyFont="1" applyFill="1" applyBorder="1" applyAlignment="1">
      <alignment horizontal="center" vertical="center" wrapText="1"/>
    </xf>
    <xf numFmtId="0" fontId="38" fillId="7" borderId="14" xfId="0" applyFont="1" applyFill="1" applyBorder="1" applyAlignment="1">
      <alignment horizontal="center" vertical="center" wrapText="1"/>
    </xf>
    <xf numFmtId="0" fontId="38" fillId="7" borderId="15" xfId="0" applyFont="1" applyFill="1" applyBorder="1" applyAlignment="1">
      <alignment horizontal="center" vertical="center" wrapText="1"/>
    </xf>
    <xf numFmtId="166" fontId="40" fillId="6" borderId="12" xfId="0" applyNumberFormat="1" applyFont="1" applyFill="1" applyBorder="1" applyAlignment="1">
      <alignment horizontal="right" vertical="center" wrapText="1"/>
    </xf>
    <xf numFmtId="166" fontId="40" fillId="6" borderId="16" xfId="0" applyNumberFormat="1" applyFont="1" applyFill="1" applyBorder="1" applyAlignment="1">
      <alignment horizontal="right" vertical="center" wrapText="1"/>
    </xf>
    <xf numFmtId="166" fontId="40" fillId="6" borderId="17" xfId="0" applyNumberFormat="1" applyFont="1" applyFill="1" applyBorder="1" applyAlignment="1">
      <alignment horizontal="right" vertical="center" wrapText="1"/>
    </xf>
    <xf numFmtId="0" fontId="42" fillId="0" borderId="0" xfId="0" applyFont="1"/>
    <xf numFmtId="166" fontId="43" fillId="6" borderId="20" xfId="0" applyNumberFormat="1" applyFont="1" applyFill="1" applyBorder="1" applyAlignment="1">
      <alignment horizontal="right" vertical="center" wrapText="1"/>
    </xf>
    <xf numFmtId="10" fontId="43" fillId="6" borderId="20" xfId="1" applyNumberFormat="1" applyFont="1" applyFill="1" applyBorder="1" applyAlignment="1">
      <alignment horizontal="right" vertical="center" wrapText="1"/>
    </xf>
    <xf numFmtId="10" fontId="43" fillId="6" borderId="18" xfId="1" applyNumberFormat="1" applyFont="1" applyFill="1" applyBorder="1" applyAlignment="1">
      <alignment horizontal="right" vertical="center" wrapText="1"/>
    </xf>
    <xf numFmtId="10" fontId="43" fillId="6" borderId="21" xfId="1" applyNumberFormat="1" applyFont="1" applyFill="1" applyBorder="1" applyAlignment="1">
      <alignment horizontal="right" vertical="center" wrapText="1"/>
    </xf>
    <xf numFmtId="0" fontId="0" fillId="0" borderId="0" xfId="0" applyAlignment="1">
      <alignment vertical="center"/>
    </xf>
    <xf numFmtId="0" fontId="33" fillId="0" borderId="0" xfId="0" applyFont="1"/>
    <xf numFmtId="167" fontId="45" fillId="6" borderId="3" xfId="0" applyNumberFormat="1" applyFont="1" applyFill="1" applyBorder="1" applyAlignment="1">
      <alignment horizontal="right" vertical="center" wrapText="1"/>
    </xf>
    <xf numFmtId="0" fontId="33" fillId="0" borderId="0" xfId="0" applyFont="1" applyAlignment="1">
      <alignment vertical="center"/>
    </xf>
    <xf numFmtId="0" fontId="44" fillId="0" borderId="0" xfId="0" applyFont="1" applyAlignment="1">
      <alignment horizontal="right"/>
    </xf>
    <xf numFmtId="0" fontId="44" fillId="0" borderId="0" xfId="0" applyFont="1"/>
    <xf numFmtId="4" fontId="2" fillId="5" borderId="3" xfId="0" applyNumberFormat="1" applyFont="1" applyFill="1" applyBorder="1" applyAlignment="1" applyProtection="1">
      <alignment horizontal="right" vertical="center" wrapText="1"/>
      <protection locked="0"/>
    </xf>
    <xf numFmtId="4" fontId="2" fillId="5" borderId="3" xfId="0" applyNumberFormat="1" applyFont="1" applyFill="1" applyBorder="1" applyAlignment="1" applyProtection="1">
      <alignment horizontal="right" vertical="center"/>
      <protection locked="0"/>
    </xf>
    <xf numFmtId="0" fontId="74" fillId="2" borderId="0" xfId="2" applyFont="1" applyFill="1" applyAlignment="1">
      <alignment horizontal="left" indent="1"/>
    </xf>
    <xf numFmtId="0" fontId="75" fillId="2" borderId="0" xfId="2" applyFont="1" applyFill="1" applyAlignment="1">
      <alignment horizontal="left" indent="1"/>
    </xf>
    <xf numFmtId="0" fontId="77" fillId="2" borderId="0" xfId="2" applyFont="1" applyFill="1" applyAlignment="1">
      <alignment horizontal="left" indent="1"/>
    </xf>
    <xf numFmtId="0" fontId="0" fillId="0" borderId="33" xfId="0" applyBorder="1"/>
    <xf numFmtId="0" fontId="31" fillId="0" borderId="33" xfId="0" applyFont="1" applyBorder="1" applyAlignment="1">
      <alignment horizontal="right" vertical="center"/>
    </xf>
    <xf numFmtId="0" fontId="31" fillId="0" borderId="33" xfId="0" applyFont="1" applyBorder="1" applyAlignment="1">
      <alignment horizontal="right"/>
    </xf>
    <xf numFmtId="0" fontId="41" fillId="0" borderId="22" xfId="0" applyFont="1" applyBorder="1" applyAlignment="1">
      <alignment vertical="top" wrapText="1"/>
    </xf>
    <xf numFmtId="0" fontId="41" fillId="0" borderId="24" xfId="0" applyFont="1" applyBorder="1" applyAlignment="1">
      <alignment vertical="top" wrapText="1"/>
    </xf>
    <xf numFmtId="0" fontId="41" fillId="0" borderId="23" xfId="0" applyFont="1" applyBorder="1" applyAlignment="1">
      <alignment vertical="top" wrapText="1"/>
    </xf>
    <xf numFmtId="4" fontId="41" fillId="0" borderId="23" xfId="0" applyNumberFormat="1" applyFont="1" applyBorder="1" applyAlignment="1">
      <alignment horizontal="right" vertical="center" wrapText="1"/>
    </xf>
    <xf numFmtId="4" fontId="46" fillId="6" borderId="3" xfId="0" applyNumberFormat="1" applyFont="1" applyFill="1" applyBorder="1" applyAlignment="1">
      <alignment horizontal="right" vertical="center" wrapText="1"/>
    </xf>
    <xf numFmtId="4" fontId="48" fillId="2" borderId="3" xfId="0" applyNumberFormat="1" applyFont="1" applyFill="1" applyBorder="1" applyAlignment="1">
      <alignment horizontal="right" vertical="center"/>
    </xf>
    <xf numFmtId="0" fontId="60" fillId="0" borderId="0" xfId="0" applyFont="1" applyAlignment="1">
      <alignment horizontal="left" vertical="center"/>
    </xf>
    <xf numFmtId="4" fontId="46" fillId="6" borderId="26" xfId="0" applyNumberFormat="1" applyFont="1" applyFill="1" applyBorder="1" applyAlignment="1">
      <alignment horizontal="right" vertical="center" wrapText="1"/>
    </xf>
    <xf numFmtId="166" fontId="2" fillId="2" borderId="26" xfId="0" applyNumberFormat="1" applyFont="1" applyFill="1" applyBorder="1" applyAlignment="1">
      <alignment horizontal="right" vertical="center" wrapText="1"/>
    </xf>
    <xf numFmtId="4" fontId="64" fillId="2" borderId="26" xfId="0" applyNumberFormat="1" applyFont="1" applyFill="1" applyBorder="1" applyAlignment="1">
      <alignment horizontal="right" vertical="center"/>
    </xf>
    <xf numFmtId="4" fontId="53" fillId="6" borderId="0" xfId="0" applyNumberFormat="1" applyFont="1" applyFill="1" applyAlignment="1">
      <alignment horizontal="right" vertical="center"/>
    </xf>
    <xf numFmtId="4" fontId="53" fillId="8" borderId="3" xfId="0" applyNumberFormat="1" applyFont="1" applyFill="1" applyBorder="1" applyAlignment="1" applyProtection="1">
      <alignment vertical="center"/>
      <protection locked="0"/>
    </xf>
    <xf numFmtId="0" fontId="36" fillId="0" borderId="0" xfId="0" applyFont="1" applyAlignment="1">
      <alignment horizontal="left" vertical="center"/>
    </xf>
    <xf numFmtId="0" fontId="0" fillId="5" borderId="35" xfId="0" applyFill="1" applyBorder="1" applyProtection="1">
      <protection locked="0"/>
    </xf>
    <xf numFmtId="4" fontId="95" fillId="5" borderId="35" xfId="0" applyNumberFormat="1" applyFont="1" applyFill="1" applyBorder="1" applyAlignment="1" applyProtection="1">
      <alignment horizontal="right" vertical="center" wrapText="1"/>
      <protection locked="0"/>
    </xf>
    <xf numFmtId="4" fontId="51" fillId="5" borderId="35" xfId="0" applyNumberFormat="1" applyFont="1" applyFill="1" applyBorder="1" applyAlignment="1" applyProtection="1">
      <alignment horizontal="right" vertical="center" wrapText="1"/>
      <protection locked="0"/>
    </xf>
    <xf numFmtId="4" fontId="51" fillId="0" borderId="35" xfId="0" applyNumberFormat="1" applyFont="1" applyBorder="1" applyAlignment="1" applyProtection="1">
      <alignment horizontal="right" vertical="center" wrapText="1"/>
      <protection locked="0"/>
    </xf>
    <xf numFmtId="0" fontId="16" fillId="2" borderId="0" xfId="0" applyFont="1" applyFill="1" applyAlignment="1" applyProtection="1">
      <alignment vertical="top" wrapText="1"/>
    </xf>
    <xf numFmtId="0" fontId="0" fillId="0" borderId="0" xfId="0" applyProtection="1"/>
    <xf numFmtId="1" fontId="95" fillId="0" borderId="0" xfId="0" applyNumberFormat="1" applyFont="1" applyAlignment="1" applyProtection="1">
      <alignment horizontal="right" vertical="center" wrapText="1"/>
    </xf>
    <xf numFmtId="4" fontId="51" fillId="0" borderId="0" xfId="0" applyNumberFormat="1" applyFont="1" applyAlignment="1" applyProtection="1">
      <alignment horizontal="right" vertical="center" wrapText="1"/>
    </xf>
    <xf numFmtId="0" fontId="52" fillId="0" borderId="0" xfId="0" applyFont="1" applyProtection="1"/>
    <xf numFmtId="0" fontId="52" fillId="0" borderId="0" xfId="0" applyFont="1" applyAlignment="1" applyProtection="1">
      <alignment horizontal="right"/>
    </xf>
    <xf numFmtId="166" fontId="51" fillId="0" borderId="0" xfId="0" applyNumberFormat="1" applyFont="1" applyAlignment="1" applyProtection="1">
      <alignment horizontal="right" vertical="center" wrapText="1"/>
    </xf>
    <xf numFmtId="0" fontId="91" fillId="0" borderId="0" xfId="0" applyFont="1" applyAlignment="1" applyProtection="1">
      <alignment horizontal="right" vertical="center"/>
    </xf>
    <xf numFmtId="0" fontId="56" fillId="0" borderId="0" xfId="0" applyFont="1" applyAlignment="1" applyProtection="1">
      <alignment vertical="top"/>
    </xf>
    <xf numFmtId="0" fontId="30" fillId="0" borderId="0" xfId="0" applyFont="1" applyProtection="1"/>
    <xf numFmtId="0" fontId="0" fillId="0" borderId="35" xfId="0" applyBorder="1" applyProtection="1"/>
    <xf numFmtId="0" fontId="52" fillId="7" borderId="35" xfId="0" applyFont="1" applyFill="1" applyBorder="1" applyProtection="1"/>
    <xf numFmtId="166" fontId="95" fillId="2" borderId="35" xfId="0" applyNumberFormat="1" applyFont="1" applyFill="1" applyBorder="1" applyAlignment="1" applyProtection="1">
      <alignment horizontal="center" vertical="center" wrapText="1"/>
    </xf>
    <xf numFmtId="0" fontId="0" fillId="0" borderId="37" xfId="0" applyBorder="1" applyProtection="1"/>
    <xf numFmtId="0" fontId="30" fillId="0" borderId="35" xfId="0" applyFont="1" applyBorder="1" applyAlignment="1" applyProtection="1">
      <alignment horizontal="center" vertical="center"/>
    </xf>
    <xf numFmtId="0" fontId="30" fillId="0" borderId="35" xfId="0" applyFont="1" applyBorder="1" applyAlignment="1" applyProtection="1">
      <alignment horizontal="center"/>
    </xf>
    <xf numFmtId="166" fontId="51" fillId="2" borderId="35" xfId="0" applyNumberFormat="1" applyFont="1" applyFill="1" applyBorder="1" applyAlignment="1" applyProtection="1">
      <alignment horizontal="right" vertical="center" wrapText="1"/>
    </xf>
    <xf numFmtId="166" fontId="95" fillId="2" borderId="35" xfId="0" applyNumberFormat="1" applyFont="1" applyFill="1" applyBorder="1" applyAlignment="1" applyProtection="1">
      <alignment horizontal="right" vertical="center" wrapText="1"/>
    </xf>
    <xf numFmtId="4" fontId="51" fillId="2" borderId="35" xfId="0" applyNumberFormat="1" applyFont="1" applyFill="1" applyBorder="1" applyAlignment="1" applyProtection="1">
      <alignment horizontal="right" vertical="center" wrapText="1"/>
    </xf>
    <xf numFmtId="0" fontId="0" fillId="0" borderId="42" xfId="0" applyBorder="1" applyProtection="1"/>
    <xf numFmtId="0" fontId="96" fillId="0" borderId="0" xfId="0" applyFont="1" applyAlignment="1" applyProtection="1">
      <alignment horizontal="left"/>
    </xf>
    <xf numFmtId="4" fontId="95" fillId="6" borderId="3" xfId="0" applyNumberFormat="1" applyFont="1" applyFill="1" applyBorder="1" applyAlignment="1" applyProtection="1">
      <alignment horizontal="right" vertical="center" wrapText="1"/>
    </xf>
    <xf numFmtId="166" fontId="95" fillId="2" borderId="3" xfId="0" applyNumberFormat="1" applyFont="1" applyFill="1" applyBorder="1" applyAlignment="1" applyProtection="1">
      <alignment horizontal="right" vertical="center" wrapText="1"/>
    </xf>
    <xf numFmtId="166" fontId="95" fillId="0" borderId="0" xfId="0" applyNumberFormat="1" applyFont="1" applyAlignment="1" applyProtection="1">
      <alignment horizontal="right" vertical="center" wrapText="1"/>
    </xf>
    <xf numFmtId="0" fontId="98" fillId="0" borderId="0" xfId="0" applyFont="1" applyAlignment="1" applyProtection="1">
      <alignment vertical="center"/>
    </xf>
    <xf numFmtId="0" fontId="0" fillId="0" borderId="35" xfId="0" applyBorder="1" applyAlignment="1" applyProtection="1">
      <alignment vertical="center"/>
      <protection locked="0"/>
    </xf>
    <xf numFmtId="166" fontId="51" fillId="0" borderId="35" xfId="0" applyNumberFormat="1" applyFont="1" applyBorder="1" applyAlignment="1" applyProtection="1">
      <alignment horizontal="right" vertical="center" wrapText="1"/>
      <protection locked="0"/>
    </xf>
    <xf numFmtId="166" fontId="51" fillId="2" borderId="35" xfId="0" applyNumberFormat="1" applyFont="1" applyFill="1" applyBorder="1" applyAlignment="1" applyProtection="1">
      <alignment horizontal="right" vertical="center" wrapText="1"/>
      <protection locked="0"/>
    </xf>
    <xf numFmtId="166" fontId="51" fillId="2" borderId="41" xfId="0" applyNumberFormat="1" applyFont="1" applyFill="1" applyBorder="1" applyAlignment="1" applyProtection="1">
      <alignment horizontal="right" vertical="center" wrapText="1"/>
      <protection locked="0"/>
    </xf>
    <xf numFmtId="166" fontId="51" fillId="2" borderId="40" xfId="0" applyNumberFormat="1" applyFont="1" applyFill="1" applyBorder="1" applyAlignment="1" applyProtection="1">
      <alignment horizontal="right" vertical="center" wrapText="1"/>
      <protection locked="0"/>
    </xf>
    <xf numFmtId="166" fontId="95" fillId="2" borderId="43" xfId="0" applyNumberFormat="1" applyFont="1" applyFill="1" applyBorder="1" applyAlignment="1" applyProtection="1">
      <alignment horizontal="right" vertical="center" wrapText="1"/>
    </xf>
    <xf numFmtId="166" fontId="95" fillId="2" borderId="44" xfId="0" applyNumberFormat="1" applyFont="1" applyFill="1" applyBorder="1" applyAlignment="1" applyProtection="1">
      <alignment horizontal="right" vertical="center" wrapText="1"/>
    </xf>
    <xf numFmtId="166" fontId="45" fillId="6" borderId="12" xfId="0" applyNumberFormat="1" applyFont="1" applyFill="1" applyBorder="1" applyAlignment="1">
      <alignment horizontal="right" vertical="center" wrapText="1"/>
    </xf>
    <xf numFmtId="2" fontId="45" fillId="6" borderId="3" xfId="0" applyNumberFormat="1" applyFont="1" applyFill="1" applyBorder="1" applyAlignment="1">
      <alignment horizontal="right" vertical="center" wrapText="1"/>
    </xf>
    <xf numFmtId="4" fontId="31" fillId="0" borderId="0" xfId="0" applyNumberFormat="1" applyFont="1" applyAlignment="1">
      <alignment vertical="center"/>
    </xf>
    <xf numFmtId="4" fontId="0" fillId="0" borderId="0" xfId="0" applyNumberFormat="1" applyAlignment="1">
      <alignment vertical="center"/>
    </xf>
    <xf numFmtId="4" fontId="41" fillId="0" borderId="24" xfId="0" applyNumberFormat="1" applyFont="1" applyBorder="1" applyAlignment="1">
      <alignment vertical="top" wrapText="1"/>
    </xf>
    <xf numFmtId="4" fontId="41" fillId="0" borderId="23" xfId="0" applyNumberFormat="1" applyFont="1" applyBorder="1" applyAlignment="1">
      <alignment vertical="top" wrapText="1"/>
    </xf>
    <xf numFmtId="4" fontId="41" fillId="0" borderId="45" xfId="0" applyNumberFormat="1" applyFont="1" applyBorder="1" applyAlignment="1">
      <alignment vertical="top" wrapText="1"/>
    </xf>
    <xf numFmtId="4" fontId="45" fillId="6" borderId="25" xfId="0" applyNumberFormat="1" applyFont="1" applyFill="1" applyBorder="1" applyAlignment="1">
      <alignment horizontal="right" vertical="center" wrapText="1"/>
    </xf>
    <xf numFmtId="0" fontId="28" fillId="9" borderId="0" xfId="0" applyFont="1" applyFill="1" applyAlignment="1">
      <alignment horizontal="center" vertical="center" wrapText="1"/>
    </xf>
    <xf numFmtId="0" fontId="26" fillId="2" borderId="0" xfId="0" applyFont="1" applyFill="1" applyAlignment="1">
      <alignment horizontal="center" vertical="center" wrapText="1"/>
    </xf>
    <xf numFmtId="0" fontId="26" fillId="9" borderId="3" xfId="0" applyFont="1" applyFill="1" applyBorder="1" applyAlignment="1">
      <alignment horizontal="center" vertical="center" wrapText="1"/>
    </xf>
    <xf numFmtId="0" fontId="9" fillId="9" borderId="0" xfId="0" applyFont="1" applyFill="1" applyAlignment="1">
      <alignment horizontal="center" vertical="center" wrapText="1"/>
    </xf>
    <xf numFmtId="0" fontId="9" fillId="9" borderId="0" xfId="0" applyFont="1" applyFill="1" applyAlignment="1">
      <alignment horizontal="center" vertical="center"/>
    </xf>
    <xf numFmtId="0" fontId="9" fillId="9" borderId="0" xfId="0" applyFont="1" applyFill="1"/>
    <xf numFmtId="0" fontId="88" fillId="9" borderId="0" xfId="0" applyFont="1" applyFill="1"/>
    <xf numFmtId="41" fontId="0" fillId="0" borderId="35" xfId="0" applyNumberFormat="1" applyBorder="1" applyAlignment="1" applyProtection="1">
      <alignment vertical="center"/>
      <protection locked="0"/>
    </xf>
    <xf numFmtId="0" fontId="1" fillId="6" borderId="0" xfId="0" applyFont="1" applyFill="1" applyProtection="1"/>
    <xf numFmtId="0" fontId="62" fillId="9" borderId="0" xfId="0" applyFont="1" applyFill="1" applyProtection="1"/>
    <xf numFmtId="0" fontId="71" fillId="2" borderId="0" xfId="0" applyFont="1" applyFill="1" applyAlignment="1" applyProtection="1">
      <alignment horizontal="left" vertical="center" wrapText="1" indent="1"/>
    </xf>
    <xf numFmtId="0" fontId="23" fillId="9" borderId="0" xfId="0" applyFont="1" applyFill="1" applyProtection="1"/>
    <xf numFmtId="0" fontId="1" fillId="2" borderId="0" xfId="0" applyFont="1" applyFill="1" applyProtection="1"/>
    <xf numFmtId="0" fontId="26" fillId="9" borderId="0" xfId="0" applyFont="1" applyFill="1" applyAlignment="1" applyProtection="1">
      <alignment horizontal="center" vertical="center" wrapText="1"/>
    </xf>
    <xf numFmtId="0" fontId="63" fillId="9" borderId="0" xfId="0" applyFont="1" applyFill="1" applyAlignment="1" applyProtection="1">
      <alignment horizontal="center" vertical="center" wrapText="1"/>
    </xf>
    <xf numFmtId="0" fontId="28" fillId="9" borderId="0" xfId="0" applyFont="1" applyFill="1" applyAlignment="1" applyProtection="1">
      <alignment horizontal="center" vertical="center" wrapText="1"/>
    </xf>
    <xf numFmtId="0" fontId="73" fillId="6" borderId="0" xfId="0" applyFont="1" applyFill="1" applyAlignment="1" applyProtection="1">
      <alignment vertical="center"/>
    </xf>
    <xf numFmtId="0" fontId="60" fillId="6" borderId="0" xfId="0" applyFont="1" applyFill="1" applyAlignment="1" applyProtection="1">
      <alignment vertical="center"/>
    </xf>
    <xf numFmtId="4" fontId="46" fillId="6" borderId="3" xfId="0" applyNumberFormat="1" applyFont="1" applyFill="1" applyBorder="1" applyAlignment="1" applyProtection="1">
      <alignment horizontal="right" vertical="center" wrapText="1"/>
    </xf>
    <xf numFmtId="0" fontId="2" fillId="2" borderId="3" xfId="0" applyFont="1" applyFill="1" applyBorder="1" applyAlignment="1" applyProtection="1">
      <alignment horizontal="left" vertical="top" wrapText="1" indent="1"/>
    </xf>
    <xf numFmtId="4" fontId="2" fillId="2" borderId="3" xfId="0" applyNumberFormat="1" applyFont="1" applyFill="1" applyBorder="1" applyAlignment="1" applyProtection="1">
      <alignment horizontal="right" vertical="center" wrapText="1" indent="1"/>
    </xf>
    <xf numFmtId="166" fontId="2" fillId="2" borderId="3" xfId="0" applyNumberFormat="1" applyFont="1" applyFill="1" applyBorder="1" applyAlignment="1" applyProtection="1">
      <alignment horizontal="right" vertical="center" wrapText="1"/>
    </xf>
    <xf numFmtId="4" fontId="64" fillId="2" borderId="3" xfId="0" applyNumberFormat="1" applyFont="1" applyFill="1" applyBorder="1" applyAlignment="1" applyProtection="1">
      <alignment horizontal="right" vertical="center"/>
    </xf>
    <xf numFmtId="4" fontId="2" fillId="2" borderId="3" xfId="0" applyNumberFormat="1" applyFont="1" applyFill="1" applyBorder="1" applyAlignment="1" applyProtection="1">
      <alignment horizontal="right" vertical="center"/>
    </xf>
    <xf numFmtId="4" fontId="48" fillId="2" borderId="3" xfId="0" applyNumberFormat="1" applyFont="1" applyFill="1" applyBorder="1" applyAlignment="1" applyProtection="1">
      <alignment horizontal="right" vertical="center"/>
    </xf>
    <xf numFmtId="4" fontId="3" fillId="6" borderId="0" xfId="0" applyNumberFormat="1" applyFont="1" applyFill="1" applyAlignment="1" applyProtection="1">
      <alignment horizontal="right" vertical="top" wrapText="1"/>
    </xf>
    <xf numFmtId="0" fontId="13" fillId="6" borderId="0" xfId="0" applyFont="1" applyFill="1" applyAlignment="1" applyProtection="1">
      <alignment horizontal="center" vertical="center"/>
    </xf>
    <xf numFmtId="4" fontId="3" fillId="6" borderId="0" xfId="0" applyNumberFormat="1" applyFont="1" applyFill="1" applyAlignment="1" applyProtection="1">
      <alignment horizontal="right" vertical="top"/>
    </xf>
    <xf numFmtId="0" fontId="0" fillId="7" borderId="3" xfId="0" applyFill="1" applyBorder="1" applyAlignment="1" applyProtection="1">
      <alignment horizontal="right"/>
    </xf>
    <xf numFmtId="0" fontId="0" fillId="2" borderId="0" xfId="0" applyFill="1" applyProtection="1"/>
    <xf numFmtId="49" fontId="0" fillId="7" borderId="3" xfId="0" applyNumberFormat="1" applyFill="1" applyBorder="1" applyAlignment="1" applyProtection="1">
      <alignment horizontal="right"/>
    </xf>
    <xf numFmtId="41" fontId="0" fillId="0" borderId="35" xfId="0" applyNumberFormat="1" applyBorder="1" applyProtection="1"/>
    <xf numFmtId="41" fontId="30" fillId="0" borderId="35" xfId="0" applyNumberFormat="1" applyFont="1" applyBorder="1" applyAlignment="1" applyProtection="1">
      <alignment horizontal="center" vertical="center"/>
    </xf>
    <xf numFmtId="166" fontId="95" fillId="7" borderId="40" xfId="0" applyNumberFormat="1" applyFont="1" applyFill="1" applyBorder="1" applyAlignment="1" applyProtection="1">
      <alignment horizontal="right" vertical="center" wrapText="1"/>
    </xf>
    <xf numFmtId="0" fontId="0" fillId="7" borderId="42" xfId="0" applyFill="1" applyBorder="1" applyProtection="1"/>
    <xf numFmtId="4" fontId="95" fillId="7" borderId="3" xfId="0" applyNumberFormat="1" applyFont="1" applyFill="1" applyBorder="1" applyAlignment="1" applyProtection="1">
      <alignment horizontal="right" vertical="center" wrapText="1"/>
    </xf>
    <xf numFmtId="0" fontId="52" fillId="7" borderId="0" xfId="0" applyFont="1" applyFill="1" applyProtection="1"/>
    <xf numFmtId="4" fontId="51" fillId="2" borderId="0" xfId="0" applyNumberFormat="1" applyFont="1" applyFill="1" applyAlignment="1" applyProtection="1">
      <alignment horizontal="right" vertical="center" wrapText="1"/>
    </xf>
    <xf numFmtId="166" fontId="95" fillId="2" borderId="0" xfId="0" applyNumberFormat="1" applyFont="1" applyFill="1" applyAlignment="1" applyProtection="1">
      <alignment horizontal="right" vertical="center" wrapText="1"/>
    </xf>
    <xf numFmtId="0" fontId="1" fillId="0" borderId="0" xfId="0" applyFont="1" applyProtection="1"/>
    <xf numFmtId="0" fontId="1" fillId="2" borderId="0" xfId="0" applyFont="1" applyFill="1" applyAlignment="1" applyProtection="1">
      <alignment vertical="center"/>
    </xf>
    <xf numFmtId="0" fontId="4" fillId="4" borderId="0" xfId="0" applyFont="1" applyFill="1" applyAlignment="1" applyProtection="1">
      <alignment vertical="center"/>
    </xf>
    <xf numFmtId="0" fontId="5" fillId="4" borderId="0" xfId="0" applyFont="1" applyFill="1" applyAlignment="1" applyProtection="1">
      <alignment vertical="center"/>
    </xf>
    <xf numFmtId="0" fontId="1" fillId="0" borderId="0" xfId="0" applyFont="1" applyAlignment="1" applyProtection="1">
      <alignment vertical="center"/>
    </xf>
    <xf numFmtId="0" fontId="1" fillId="6" borderId="0" xfId="0" applyFont="1" applyFill="1" applyAlignment="1" applyProtection="1">
      <alignment horizontal="right"/>
    </xf>
    <xf numFmtId="0" fontId="22" fillId="6" borderId="0" xfId="0" applyFont="1" applyFill="1" applyProtection="1"/>
    <xf numFmtId="0" fontId="2" fillId="6" borderId="0" xfId="0" applyFont="1" applyFill="1" applyAlignment="1" applyProtection="1">
      <alignment horizontal="right" vertical="top"/>
    </xf>
    <xf numFmtId="0" fontId="25" fillId="9" borderId="0" xfId="0" applyFont="1" applyFill="1" applyProtection="1"/>
    <xf numFmtId="0" fontId="23" fillId="9" borderId="0" xfId="0" applyFont="1" applyFill="1" applyAlignment="1" applyProtection="1">
      <alignment vertical="center"/>
    </xf>
    <xf numFmtId="4" fontId="1" fillId="6" borderId="3" xfId="0" applyNumberFormat="1" applyFont="1" applyFill="1" applyBorder="1" applyAlignment="1" applyProtection="1">
      <alignment horizontal="right" vertical="top"/>
    </xf>
    <xf numFmtId="0" fontId="3" fillId="6" borderId="0" xfId="0" applyFont="1" applyFill="1" applyAlignment="1" applyProtection="1">
      <alignment horizontal="right"/>
    </xf>
    <xf numFmtId="0" fontId="26" fillId="9" borderId="0" xfId="0" applyFont="1" applyFill="1" applyAlignment="1" applyProtection="1">
      <alignment vertical="top" wrapText="1"/>
    </xf>
    <xf numFmtId="0" fontId="23" fillId="9" borderId="0" xfId="0" applyFont="1" applyFill="1" applyAlignment="1" applyProtection="1">
      <alignment horizontal="center" vertical="center" wrapText="1"/>
    </xf>
    <xf numFmtId="0" fontId="5" fillId="4" borderId="0" xfId="0" applyFont="1" applyFill="1" applyProtection="1"/>
    <xf numFmtId="0" fontId="4" fillId="4" borderId="0" xfId="0" applyFont="1" applyFill="1" applyProtection="1"/>
    <xf numFmtId="0" fontId="8" fillId="4" borderId="0" xfId="0" applyFont="1" applyFill="1" applyProtection="1"/>
    <xf numFmtId="0" fontId="4" fillId="4" borderId="0" xfId="0" applyFont="1" applyFill="1" applyAlignment="1" applyProtection="1">
      <alignment horizontal="right"/>
    </xf>
    <xf numFmtId="4" fontId="4" fillId="4" borderId="0" xfId="0" applyNumberFormat="1" applyFont="1" applyFill="1" applyProtection="1"/>
    <xf numFmtId="0" fontId="4" fillId="9" borderId="0" xfId="0" applyFont="1" applyFill="1" applyAlignment="1" applyProtection="1">
      <alignment vertical="center"/>
    </xf>
    <xf numFmtId="4" fontId="3" fillId="6" borderId="0" xfId="0" applyNumberFormat="1" applyFont="1" applyFill="1" applyProtection="1"/>
    <xf numFmtId="0" fontId="83" fillId="2" borderId="0" xfId="0" applyFont="1" applyFill="1" applyProtection="1"/>
    <xf numFmtId="166" fontId="100" fillId="2" borderId="3" xfId="0" applyNumberFormat="1" applyFont="1" applyFill="1" applyBorder="1" applyAlignment="1">
      <alignment horizontal="right" vertical="center" wrapText="1"/>
    </xf>
    <xf numFmtId="4" fontId="41" fillId="0" borderId="3" xfId="0" applyNumberFormat="1" applyFont="1" applyBorder="1" applyAlignment="1">
      <alignment vertical="top" wrapText="1"/>
    </xf>
    <xf numFmtId="0" fontId="52" fillId="6" borderId="0" xfId="0" applyFont="1" applyFill="1" applyAlignment="1" applyProtection="1">
      <alignment vertical="top" wrapText="1"/>
    </xf>
    <xf numFmtId="0" fontId="70" fillId="6" borderId="0" xfId="0" applyFont="1" applyFill="1" applyAlignment="1" applyProtection="1">
      <alignment vertical="top" wrapText="1"/>
    </xf>
    <xf numFmtId="0" fontId="0" fillId="0" borderId="0" xfId="0" applyFill="1" applyBorder="1"/>
    <xf numFmtId="0" fontId="67" fillId="0" borderId="0" xfId="0" applyFont="1" applyFill="1" applyBorder="1" applyProtection="1">
      <protection hidden="1"/>
    </xf>
    <xf numFmtId="0" fontId="1" fillId="0" borderId="0" xfId="0" applyFont="1" applyFill="1"/>
    <xf numFmtId="0" fontId="24" fillId="0" borderId="0" xfId="0" applyFont="1" applyFill="1" applyProtection="1">
      <protection hidden="1"/>
    </xf>
    <xf numFmtId="0" fontId="4" fillId="0" borderId="0" xfId="0" applyFont="1" applyFill="1"/>
    <xf numFmtId="0" fontId="0" fillId="0" borderId="0" xfId="0" applyFill="1"/>
    <xf numFmtId="0" fontId="23" fillId="6" borderId="0" xfId="0" applyFont="1" applyFill="1" applyProtection="1"/>
    <xf numFmtId="0" fontId="24" fillId="6" borderId="0" xfId="0" applyFont="1" applyFill="1"/>
    <xf numFmtId="0" fontId="23" fillId="6" borderId="0" xfId="0" applyFont="1" applyFill="1"/>
    <xf numFmtId="0" fontId="90" fillId="6" borderId="0" xfId="0" applyFont="1" applyFill="1"/>
    <xf numFmtId="4" fontId="101" fillId="6" borderId="0" xfId="0" applyNumberFormat="1" applyFont="1" applyFill="1"/>
    <xf numFmtId="0" fontId="70" fillId="9" borderId="0" xfId="0" applyFont="1" applyFill="1" applyAlignment="1" applyProtection="1">
      <alignment vertical="top" wrapText="1"/>
    </xf>
    <xf numFmtId="0" fontId="93" fillId="6" borderId="0" xfId="2" applyFont="1" applyFill="1" applyBorder="1" applyAlignment="1" applyProtection="1">
      <alignment horizontal="center" vertical="center" wrapText="1"/>
    </xf>
    <xf numFmtId="166" fontId="93" fillId="6" borderId="0" xfId="2" applyNumberFormat="1" applyFont="1" applyFill="1" applyBorder="1" applyAlignment="1" applyProtection="1">
      <alignment horizontal="right" vertical="center" wrapText="1"/>
    </xf>
    <xf numFmtId="0" fontId="93" fillId="6" borderId="0" xfId="2" applyFont="1" applyFill="1" applyBorder="1" applyProtection="1"/>
    <xf numFmtId="166" fontId="93" fillId="6" borderId="0" xfId="2" applyNumberFormat="1" applyFont="1" applyFill="1" applyBorder="1" applyAlignment="1" applyProtection="1">
      <alignment horizontal="right" vertical="center" wrapText="1"/>
      <protection locked="0"/>
    </xf>
    <xf numFmtId="0" fontId="93" fillId="6" borderId="0" xfId="2" applyFont="1" applyFill="1" applyBorder="1" applyAlignment="1" applyProtection="1">
      <alignment horizontal="center" vertical="center" wrapText="1"/>
      <protection locked="0"/>
    </xf>
    <xf numFmtId="0" fontId="102" fillId="6" borderId="0" xfId="0" applyFont="1" applyFill="1"/>
    <xf numFmtId="0" fontId="56" fillId="6" borderId="0" xfId="0" applyFont="1" applyFill="1"/>
    <xf numFmtId="9" fontId="104" fillId="6" borderId="0" xfId="1" applyFont="1" applyFill="1"/>
    <xf numFmtId="0" fontId="106" fillId="6" borderId="0" xfId="0" applyFont="1" applyFill="1"/>
    <xf numFmtId="0" fontId="104" fillId="6" borderId="0" xfId="0" applyFont="1" applyFill="1"/>
    <xf numFmtId="0" fontId="38" fillId="7" borderId="13" xfId="0" applyFont="1" applyFill="1" applyBorder="1" applyAlignment="1">
      <alignment horizontal="center" vertical="center" wrapText="1"/>
    </xf>
    <xf numFmtId="0" fontId="107" fillId="0" borderId="0" xfId="0" applyFont="1"/>
    <xf numFmtId="0" fontId="1" fillId="5" borderId="3" xfId="0" applyFont="1" applyFill="1" applyBorder="1" applyAlignment="1" applyProtection="1">
      <alignment horizontal="center"/>
      <protection locked="0"/>
    </xf>
    <xf numFmtId="0" fontId="26" fillId="9" borderId="0" xfId="0" applyFont="1" applyFill="1" applyAlignment="1" applyProtection="1">
      <alignment horizontal="center" vertical="center" wrapText="1"/>
    </xf>
    <xf numFmtId="0" fontId="26" fillId="9" borderId="2" xfId="0" applyFont="1" applyFill="1" applyBorder="1" applyAlignment="1" applyProtection="1">
      <alignment horizontal="center" vertical="center" wrapText="1"/>
    </xf>
    <xf numFmtId="0" fontId="23" fillId="9" borderId="0" xfId="0" applyFont="1" applyFill="1" applyAlignment="1" applyProtection="1">
      <alignment horizontal="center"/>
    </xf>
    <xf numFmtId="0" fontId="26" fillId="9" borderId="1" xfId="0" applyFont="1" applyFill="1" applyBorder="1" applyAlignment="1" applyProtection="1">
      <alignment horizontal="center" vertical="center" wrapText="1"/>
    </xf>
    <xf numFmtId="0" fontId="26" fillId="9" borderId="0" xfId="0" applyFont="1" applyFill="1" applyAlignment="1">
      <alignment horizontal="left" vertical="center" wrapText="1"/>
    </xf>
    <xf numFmtId="0" fontId="58" fillId="2" borderId="0" xfId="0" applyFont="1" applyFill="1" applyAlignment="1" applyProtection="1">
      <alignment horizontal="right" vertical="center" wrapText="1"/>
    </xf>
    <xf numFmtId="0" fontId="16" fillId="2" borderId="0" xfId="0" applyFont="1" applyFill="1" applyAlignment="1" applyProtection="1">
      <alignment horizontal="right" vertical="center" wrapText="1"/>
    </xf>
    <xf numFmtId="0" fontId="1" fillId="5" borderId="7" xfId="0" applyFont="1" applyFill="1" applyBorder="1" applyAlignment="1" applyProtection="1">
      <alignment horizontal="left"/>
      <protection locked="0"/>
    </xf>
    <xf numFmtId="0" fontId="1" fillId="5" borderId="8" xfId="0" applyFont="1" applyFill="1" applyBorder="1" applyAlignment="1" applyProtection="1">
      <alignment horizontal="left"/>
      <protection locked="0"/>
    </xf>
    <xf numFmtId="0" fontId="1" fillId="5" borderId="9" xfId="0" applyFont="1" applyFill="1" applyBorder="1" applyAlignment="1" applyProtection="1">
      <alignment horizontal="left"/>
      <protection locked="0"/>
    </xf>
    <xf numFmtId="0" fontId="1" fillId="5" borderId="7" xfId="0" applyFont="1" applyFill="1" applyBorder="1" applyAlignment="1" applyProtection="1">
      <alignment horizontal="center"/>
      <protection locked="0"/>
    </xf>
    <xf numFmtId="0" fontId="1" fillId="5" borderId="9" xfId="0" applyFont="1" applyFill="1" applyBorder="1" applyAlignment="1" applyProtection="1">
      <alignment horizontal="center"/>
      <protection locked="0"/>
    </xf>
    <xf numFmtId="0" fontId="23" fillId="9" borderId="0" xfId="0" applyFont="1" applyFill="1" applyAlignment="1" applyProtection="1">
      <alignment horizontal="center" vertical="center"/>
    </xf>
    <xf numFmtId="0" fontId="23" fillId="9" borderId="10" xfId="0" applyFont="1" applyFill="1" applyBorder="1" applyAlignment="1" applyProtection="1">
      <alignment horizontal="center" vertical="center"/>
    </xf>
    <xf numFmtId="0" fontId="105" fillId="6" borderId="46" xfId="0" applyFont="1" applyFill="1" applyBorder="1" applyAlignment="1" applyProtection="1">
      <alignment horizontal="left" wrapText="1"/>
    </xf>
    <xf numFmtId="0" fontId="105" fillId="6" borderId="0" xfId="0" applyFont="1" applyFill="1" applyAlignment="1" applyProtection="1">
      <alignment horizontal="left" wrapText="1"/>
    </xf>
    <xf numFmtId="0" fontId="1" fillId="5" borderId="4" xfId="0" applyFont="1" applyFill="1" applyBorder="1" applyAlignment="1" applyProtection="1">
      <alignment horizontal="center"/>
      <protection locked="0"/>
    </xf>
    <xf numFmtId="0" fontId="1" fillId="5" borderId="5" xfId="0" applyFont="1" applyFill="1" applyBorder="1" applyAlignment="1" applyProtection="1">
      <alignment horizontal="center"/>
      <protection locked="0"/>
    </xf>
    <xf numFmtId="0" fontId="26" fillId="9" borderId="0" xfId="0" applyFont="1" applyFill="1" applyAlignment="1" applyProtection="1">
      <alignment horizontal="left" vertical="center" wrapText="1"/>
    </xf>
    <xf numFmtId="0" fontId="93" fillId="6" borderId="0" xfId="2" applyFont="1" applyFill="1" applyBorder="1" applyAlignment="1" applyProtection="1">
      <alignment horizontal="center" vertical="top" wrapText="1"/>
      <protection locked="0"/>
    </xf>
    <xf numFmtId="0" fontId="93" fillId="6" borderId="0" xfId="2" applyFont="1" applyFill="1" applyBorder="1" applyAlignment="1" applyProtection="1">
      <alignment horizontal="left" vertical="top" wrapText="1"/>
    </xf>
    <xf numFmtId="0" fontId="53" fillId="6" borderId="0" xfId="0" applyFont="1" applyFill="1" applyAlignment="1">
      <alignment horizontal="right" vertical="center" indent="3"/>
    </xf>
    <xf numFmtId="0" fontId="53" fillId="6" borderId="27" xfId="0" applyFont="1" applyFill="1" applyBorder="1" applyAlignment="1">
      <alignment horizontal="right" vertical="center" indent="3"/>
    </xf>
    <xf numFmtId="0" fontId="55" fillId="6" borderId="0" xfId="0" applyFont="1" applyFill="1" applyAlignment="1" applyProtection="1">
      <alignment horizontal="left" vertical="center" wrapText="1"/>
    </xf>
    <xf numFmtId="0" fontId="103" fillId="6" borderId="0" xfId="0" applyFont="1" applyFill="1" applyAlignment="1" applyProtection="1">
      <alignment horizontal="center" vertical="top" wrapText="1"/>
    </xf>
    <xf numFmtId="0" fontId="59" fillId="2" borderId="0" xfId="0" applyFont="1" applyFill="1" applyAlignment="1">
      <alignment horizontal="right" vertical="top" wrapText="1"/>
    </xf>
    <xf numFmtId="0" fontId="53" fillId="6" borderId="0" xfId="0" applyFont="1" applyFill="1" applyAlignment="1">
      <alignment horizontal="right" vertical="center"/>
    </xf>
    <xf numFmtId="164" fontId="14" fillId="6" borderId="0" xfId="0" applyNumberFormat="1" applyFont="1" applyFill="1" applyAlignment="1">
      <alignment horizontal="left"/>
    </xf>
    <xf numFmtId="0" fontId="21" fillId="2" borderId="0" xfId="0" applyFont="1" applyFill="1" applyAlignment="1">
      <alignment horizontal="left" wrapText="1" indent="2"/>
    </xf>
    <xf numFmtId="164" fontId="53" fillId="6" borderId="0" xfId="0" applyNumberFormat="1" applyFont="1" applyFill="1" applyAlignment="1">
      <alignment horizontal="center" vertical="center"/>
    </xf>
    <xf numFmtId="0" fontId="7" fillId="9" borderId="0" xfId="0" applyFont="1" applyFill="1" applyAlignment="1" applyProtection="1">
      <alignment horizontal="center" vertical="center" wrapText="1"/>
    </xf>
    <xf numFmtId="0" fontId="7" fillId="9" borderId="0" xfId="0" applyFont="1" applyFill="1" applyAlignment="1" applyProtection="1">
      <alignment horizontal="center" vertical="center"/>
    </xf>
    <xf numFmtId="0" fontId="71" fillId="2" borderId="0" xfId="0" applyFont="1" applyFill="1" applyAlignment="1">
      <alignment horizontal="left" vertical="center" wrapText="1"/>
    </xf>
    <xf numFmtId="0" fontId="16" fillId="2" borderId="0" xfId="0" applyFont="1" applyFill="1" applyAlignment="1">
      <alignment horizontal="right" vertical="center" wrapText="1"/>
    </xf>
    <xf numFmtId="0" fontId="23" fillId="9" borderId="0" xfId="0" applyFont="1" applyFill="1" applyAlignment="1" applyProtection="1">
      <alignment horizontal="center" wrapText="1"/>
    </xf>
    <xf numFmtId="0" fontId="60" fillId="0" borderId="0" xfId="0" applyFont="1" applyAlignment="1" applyProtection="1">
      <alignment horizontal="left" vertical="center"/>
    </xf>
    <xf numFmtId="0" fontId="60" fillId="0" borderId="0" xfId="0" applyFont="1" applyAlignment="1">
      <alignment horizontal="left" vertical="center"/>
    </xf>
    <xf numFmtId="0" fontId="3" fillId="6" borderId="28" xfId="0" applyFont="1" applyFill="1" applyBorder="1" applyAlignment="1" applyProtection="1">
      <alignment horizontal="right" vertical="top" wrapText="1"/>
    </xf>
    <xf numFmtId="0" fontId="72" fillId="6" borderId="10" xfId="0" applyFont="1" applyFill="1" applyBorder="1" applyAlignment="1" applyProtection="1">
      <alignment horizontal="center" vertical="center"/>
    </xf>
    <xf numFmtId="0" fontId="70" fillId="6" borderId="4" xfId="0" applyFont="1" applyFill="1" applyBorder="1" applyAlignment="1" applyProtection="1">
      <alignment horizontal="left" vertical="top" wrapText="1"/>
    </xf>
    <xf numFmtId="0" fontId="70" fillId="6" borderId="5" xfId="0" applyFont="1" applyFill="1" applyBorder="1" applyAlignment="1" applyProtection="1">
      <alignment horizontal="left" vertical="top" wrapText="1"/>
    </xf>
    <xf numFmtId="0" fontId="50" fillId="6" borderId="16" xfId="0" applyFont="1" applyFill="1" applyBorder="1" applyAlignment="1" applyProtection="1">
      <alignment horizontal="left" vertical="top" wrapText="1"/>
    </xf>
    <xf numFmtId="0" fontId="50" fillId="6" borderId="34" xfId="0" applyFont="1" applyFill="1" applyBorder="1" applyAlignment="1" applyProtection="1">
      <alignment horizontal="left" vertical="top" wrapText="1"/>
    </xf>
    <xf numFmtId="0" fontId="26" fillId="9" borderId="0" xfId="0" applyFont="1" applyFill="1" applyAlignment="1">
      <alignment horizontal="center" vertical="center" wrapText="1"/>
    </xf>
    <xf numFmtId="0" fontId="70" fillId="6" borderId="0" xfId="0" applyFont="1" applyFill="1" applyAlignment="1">
      <alignment horizontal="left" vertical="center" wrapText="1"/>
    </xf>
    <xf numFmtId="0" fontId="70" fillId="6" borderId="27" xfId="0" applyFont="1" applyFill="1" applyBorder="1" applyAlignment="1">
      <alignment horizontal="left" vertical="center" wrapText="1"/>
    </xf>
    <xf numFmtId="0" fontId="3" fillId="6" borderId="28" xfId="0" applyFont="1" applyFill="1" applyBorder="1" applyAlignment="1">
      <alignment horizontal="right" vertical="top" wrapText="1"/>
    </xf>
    <xf numFmtId="0" fontId="26" fillId="9" borderId="4" xfId="0" applyFont="1" applyFill="1" applyBorder="1" applyAlignment="1">
      <alignment horizontal="center" vertical="center" wrapText="1"/>
    </xf>
    <xf numFmtId="0" fontId="26" fillId="9" borderId="11" xfId="0" applyFont="1" applyFill="1" applyBorder="1" applyAlignment="1">
      <alignment horizontal="center" vertical="center" wrapText="1"/>
    </xf>
    <xf numFmtId="0" fontId="26" fillId="9" borderId="5" xfId="0" applyFont="1" applyFill="1" applyBorder="1" applyAlignment="1">
      <alignment horizontal="center" vertical="center" wrapText="1"/>
    </xf>
    <xf numFmtId="0" fontId="81" fillId="6" borderId="0" xfId="0" applyFont="1" applyFill="1" applyAlignment="1">
      <alignment horizontal="center" wrapText="1"/>
    </xf>
    <xf numFmtId="0" fontId="2" fillId="6" borderId="0" xfId="0" applyFont="1" applyFill="1"/>
    <xf numFmtId="0" fontId="3" fillId="6" borderId="4" xfId="0" applyFont="1" applyFill="1" applyBorder="1" applyAlignment="1">
      <alignment horizontal="left" vertical="center"/>
    </xf>
    <xf numFmtId="0" fontId="3" fillId="6" borderId="11" xfId="0" applyFont="1" applyFill="1" applyBorder="1" applyAlignment="1">
      <alignment horizontal="left" vertical="center"/>
    </xf>
    <xf numFmtId="0" fontId="3" fillId="6" borderId="5" xfId="0" applyFont="1" applyFill="1" applyBorder="1" applyAlignment="1">
      <alignment horizontal="left" vertical="center"/>
    </xf>
    <xf numFmtId="0" fontId="3" fillId="6" borderId="4" xfId="0" applyFont="1" applyFill="1" applyBorder="1" applyAlignment="1">
      <alignment horizontal="left" vertical="center" wrapText="1"/>
    </xf>
    <xf numFmtId="0" fontId="3" fillId="6" borderId="11" xfId="0" applyFont="1" applyFill="1" applyBorder="1" applyAlignment="1">
      <alignment horizontal="left" vertical="center" wrapText="1"/>
    </xf>
    <xf numFmtId="0" fontId="3" fillId="6" borderId="5" xfId="0" applyFont="1" applyFill="1" applyBorder="1" applyAlignment="1">
      <alignment horizontal="left" vertical="center" wrapText="1"/>
    </xf>
    <xf numFmtId="0" fontId="3" fillId="6" borderId="0" xfId="0" applyFont="1" applyFill="1" applyAlignment="1">
      <alignment horizontal="right" vertical="center" wrapText="1"/>
    </xf>
    <xf numFmtId="0" fontId="45" fillId="6" borderId="3" xfId="0" applyFont="1" applyFill="1" applyBorder="1" applyAlignment="1">
      <alignment horizontal="left" vertical="top" wrapText="1"/>
    </xf>
    <xf numFmtId="0" fontId="36" fillId="0" borderId="0" xfId="0" applyFont="1" applyAlignment="1">
      <alignment horizontal="left" vertical="center"/>
    </xf>
    <xf numFmtId="0" fontId="38" fillId="7" borderId="4" xfId="0" applyFont="1" applyFill="1" applyBorder="1" applyAlignment="1">
      <alignment horizontal="center" wrapText="1"/>
    </xf>
    <xf numFmtId="0" fontId="38" fillId="7" borderId="11" xfId="0" applyFont="1" applyFill="1" applyBorder="1" applyAlignment="1">
      <alignment horizontal="center" wrapText="1"/>
    </xf>
    <xf numFmtId="0" fontId="45" fillId="6" borderId="25" xfId="0" applyFont="1" applyFill="1" applyBorder="1" applyAlignment="1">
      <alignment horizontal="left" vertical="center" wrapText="1"/>
    </xf>
    <xf numFmtId="0" fontId="38" fillId="7" borderId="3" xfId="0" applyFont="1" applyFill="1" applyBorder="1" applyAlignment="1">
      <alignment horizontal="left" vertical="center"/>
    </xf>
    <xf numFmtId="0" fontId="38" fillId="7" borderId="12" xfId="0" applyFont="1" applyFill="1" applyBorder="1" applyAlignment="1">
      <alignment horizontal="center" vertical="center" wrapText="1"/>
    </xf>
    <xf numFmtId="0" fontId="38" fillId="7" borderId="13" xfId="0" applyFont="1" applyFill="1" applyBorder="1" applyAlignment="1">
      <alignment horizontal="center" vertical="center" wrapText="1"/>
    </xf>
    <xf numFmtId="0" fontId="43" fillId="6" borderId="18" xfId="0" applyFont="1" applyFill="1" applyBorder="1" applyAlignment="1">
      <alignment horizontal="left" vertical="top" wrapText="1"/>
    </xf>
    <xf numFmtId="0" fontId="43" fillId="6" borderId="19" xfId="0" applyFont="1" applyFill="1" applyBorder="1" applyAlignment="1">
      <alignment horizontal="left" vertical="top" wrapText="1"/>
    </xf>
    <xf numFmtId="0" fontId="38" fillId="7" borderId="3" xfId="0" applyFont="1" applyFill="1" applyBorder="1" applyAlignment="1">
      <alignment horizontal="center" vertical="center" wrapText="1"/>
    </xf>
    <xf numFmtId="0" fontId="38" fillId="7" borderId="5" xfId="0" applyFont="1" applyFill="1" applyBorder="1" applyAlignment="1">
      <alignment horizontal="center" wrapText="1"/>
    </xf>
    <xf numFmtId="0" fontId="40" fillId="6" borderId="12" xfId="0" applyFont="1" applyFill="1" applyBorder="1" applyAlignment="1">
      <alignment horizontal="left" vertical="top" wrapText="1"/>
    </xf>
    <xf numFmtId="0" fontId="78" fillId="5" borderId="30" xfId="2" applyFont="1" applyFill="1" applyBorder="1" applyAlignment="1">
      <alignment horizontal="center"/>
    </xf>
    <xf numFmtId="0" fontId="78" fillId="5" borderId="31" xfId="2" applyFont="1" applyFill="1" applyBorder="1" applyAlignment="1">
      <alignment horizontal="center"/>
    </xf>
    <xf numFmtId="0" fontId="78" fillId="5" borderId="32" xfId="2" applyFont="1" applyFill="1" applyBorder="1" applyAlignment="1">
      <alignment horizontal="center"/>
    </xf>
    <xf numFmtId="0" fontId="76" fillId="5" borderId="30" xfId="2" applyFont="1" applyFill="1" applyBorder="1" applyAlignment="1">
      <alignment horizontal="center"/>
    </xf>
    <xf numFmtId="0" fontId="76" fillId="5" borderId="31" xfId="2" applyFont="1" applyFill="1" applyBorder="1" applyAlignment="1">
      <alignment horizontal="center"/>
    </xf>
    <xf numFmtId="0" fontId="76" fillId="5" borderId="32" xfId="2" applyFont="1" applyFill="1" applyBorder="1" applyAlignment="1">
      <alignment horizontal="center"/>
    </xf>
    <xf numFmtId="0" fontId="38" fillId="7" borderId="3" xfId="0" applyFont="1" applyFill="1" applyBorder="1" applyAlignment="1">
      <alignment horizontal="center" vertical="center"/>
    </xf>
    <xf numFmtId="0" fontId="97" fillId="7" borderId="40" xfId="0" applyFont="1" applyFill="1" applyBorder="1" applyAlignment="1" applyProtection="1">
      <alignment horizontal="right" vertical="center" wrapText="1"/>
    </xf>
    <xf numFmtId="0" fontId="97" fillId="7" borderId="36" xfId="0" applyFont="1" applyFill="1" applyBorder="1" applyAlignment="1" applyProtection="1">
      <alignment horizontal="right" vertical="center" wrapText="1"/>
    </xf>
    <xf numFmtId="0" fontId="97" fillId="7" borderId="11" xfId="0" applyFont="1" applyFill="1" applyBorder="1" applyAlignment="1" applyProtection="1">
      <alignment horizontal="right" vertical="center" wrapText="1"/>
    </xf>
    <xf numFmtId="0" fontId="97" fillId="7" borderId="5" xfId="0" applyFont="1" applyFill="1" applyBorder="1" applyAlignment="1" applyProtection="1">
      <alignment horizontal="right" vertical="center" wrapText="1"/>
    </xf>
    <xf numFmtId="0" fontId="97" fillId="0" borderId="0" xfId="0" applyFont="1" applyAlignment="1" applyProtection="1">
      <alignment horizontal="center" vertical="center" wrapText="1"/>
    </xf>
    <xf numFmtId="0" fontId="97" fillId="7" borderId="38" xfId="0" applyFont="1" applyFill="1" applyBorder="1" applyAlignment="1" applyProtection="1">
      <alignment horizontal="center" vertical="center" wrapText="1"/>
    </xf>
    <xf numFmtId="0" fontId="97" fillId="7" borderId="39" xfId="0" applyFont="1" applyFill="1" applyBorder="1" applyAlignment="1" applyProtection="1">
      <alignment horizontal="center" vertical="center" wrapText="1"/>
    </xf>
    <xf numFmtId="0" fontId="97" fillId="0" borderId="35" xfId="0" applyFont="1" applyFill="1" applyBorder="1" applyAlignment="1" applyProtection="1">
      <alignment horizontal="center" vertical="center" wrapText="1"/>
    </xf>
    <xf numFmtId="0" fontId="52" fillId="0" borderId="35" xfId="0" applyFont="1" applyFill="1" applyBorder="1" applyAlignment="1" applyProtection="1">
      <alignment horizontal="center" vertical="center" wrapText="1"/>
    </xf>
    <xf numFmtId="0" fontId="97" fillId="7" borderId="35" xfId="0" applyFont="1" applyFill="1" applyBorder="1" applyAlignment="1" applyProtection="1">
      <alignment horizontal="center" vertical="center" wrapText="1"/>
    </xf>
    <xf numFmtId="0" fontId="97" fillId="7" borderId="37" xfId="0" applyFont="1" applyFill="1" applyBorder="1" applyAlignment="1" applyProtection="1">
      <alignment horizontal="center" vertical="center" wrapText="1"/>
    </xf>
    <xf numFmtId="0" fontId="52" fillId="7" borderId="35" xfId="0" applyFont="1" applyFill="1" applyBorder="1" applyAlignment="1" applyProtection="1">
      <alignment horizontal="center"/>
    </xf>
    <xf numFmtId="0" fontId="94" fillId="2" borderId="0" xfId="0" applyFont="1" applyFill="1" applyAlignment="1" applyProtection="1">
      <alignment horizontal="left" vertical="top" wrapText="1"/>
    </xf>
    <xf numFmtId="0" fontId="97" fillId="7" borderId="35" xfId="0" applyFont="1" applyFill="1" applyBorder="1" applyAlignment="1" applyProtection="1">
      <alignment horizontal="center" vertical="center"/>
    </xf>
    <xf numFmtId="0" fontId="97" fillId="0" borderId="35" xfId="0" applyFont="1" applyBorder="1" applyAlignment="1" applyProtection="1">
      <alignment horizontal="center" vertical="center" wrapText="1"/>
    </xf>
    <xf numFmtId="0" fontId="9" fillId="9" borderId="0" xfId="0" applyFont="1" applyFill="1" applyAlignment="1">
      <alignment horizontal="center" vertical="center"/>
    </xf>
    <xf numFmtId="0" fontId="87" fillId="2" borderId="0" xfId="0" applyFont="1" applyFill="1" applyAlignment="1">
      <alignment horizontal="left" vertical="center" wrapText="1"/>
    </xf>
  </cellXfs>
  <cellStyles count="4">
    <cellStyle name="Hyperlink" xfId="3" builtinId="8"/>
    <cellStyle name="Normal" xfId="0" builtinId="0"/>
    <cellStyle name="Normal 2" xfId="2" xr:uid="{6771A38D-2C73-4BF2-A49B-1F45AC6171F4}"/>
    <cellStyle name="Percent" xfId="1" builtinId="5"/>
  </cellStyles>
  <dxfs count="43">
    <dxf>
      <font>
        <b/>
        <i val="0"/>
        <strike val="0"/>
        <color rgb="FFFF0000"/>
      </font>
    </dxf>
    <dxf>
      <font>
        <color rgb="FF9C0006"/>
      </font>
      <fill>
        <patternFill>
          <bgColor rgb="FFFFC7CE"/>
        </patternFill>
      </fill>
    </dxf>
    <dxf>
      <font>
        <color theme="0"/>
      </font>
    </dxf>
    <dxf>
      <font>
        <color theme="0"/>
      </font>
    </dxf>
    <dxf>
      <font>
        <color rgb="FFFF0000"/>
      </font>
    </dxf>
    <dxf>
      <font>
        <color rgb="FF9C0006"/>
      </font>
    </dxf>
    <dxf>
      <font>
        <color rgb="FFFF0000"/>
      </font>
    </dxf>
    <dxf>
      <font>
        <color rgb="FF9C0006"/>
      </font>
    </dxf>
    <dxf>
      <font>
        <color rgb="FFFF0000"/>
      </font>
    </dxf>
    <dxf>
      <font>
        <color rgb="FF9C0006"/>
      </font>
    </dxf>
    <dxf>
      <font>
        <color rgb="FFFF0000"/>
      </font>
    </dxf>
    <dxf>
      <font>
        <color rgb="FF9C0006"/>
      </font>
    </dxf>
    <dxf>
      <font>
        <color rgb="FF9C0006"/>
      </font>
    </dxf>
    <dxf>
      <font>
        <color rgb="FFFF0000"/>
      </font>
    </dxf>
    <dxf>
      <font>
        <color rgb="FF9C0006"/>
      </font>
    </dxf>
    <dxf>
      <font>
        <color theme="0" tint="-0.14996795556505021"/>
      </font>
    </dxf>
    <dxf>
      <font>
        <color theme="0" tint="-0.14996795556505021"/>
      </font>
    </dxf>
    <dxf>
      <font>
        <color theme="0" tint="-0.14996795556505021"/>
      </font>
      <fill>
        <patternFill>
          <bgColor theme="0" tint="-4.9989318521683403E-2"/>
        </patternFill>
      </fill>
    </dxf>
    <dxf>
      <font>
        <color theme="0" tint="-0.14996795556505021"/>
      </font>
      <border>
        <left style="hair">
          <color theme="0" tint="-0.14996795556505021"/>
        </left>
        <right style="hair">
          <color theme="0" tint="-0.14996795556505021"/>
        </right>
        <top style="hair">
          <color theme="0" tint="-0.14996795556505021"/>
        </top>
        <bottom style="hair">
          <color theme="0" tint="-0.14996795556505021"/>
        </bottom>
        <vertical/>
        <horizontal/>
      </border>
    </dxf>
    <dxf>
      <font>
        <color theme="0" tint="-0.499984740745262"/>
      </font>
      <fill>
        <patternFill>
          <bgColor theme="0" tint="-0.499984740745262"/>
        </patternFill>
      </fill>
    </dxf>
    <dxf>
      <font>
        <color theme="0" tint="-0.499984740745262"/>
      </font>
      <fill>
        <patternFill>
          <bgColor theme="0" tint="-0.499984740745262"/>
        </patternFill>
      </fill>
    </dxf>
    <dxf>
      <font>
        <color theme="0" tint="-0.14996795556505021"/>
      </font>
    </dxf>
    <dxf>
      <font>
        <color theme="0" tint="-0.14996795556505021"/>
      </font>
      <fill>
        <patternFill>
          <bgColor theme="0" tint="-4.9989318521683403E-2"/>
        </patternFill>
      </fill>
      <border>
        <left style="hair">
          <color theme="2"/>
        </left>
        <right style="hair">
          <color theme="2"/>
        </right>
        <top style="hair">
          <color theme="2"/>
        </top>
        <bottom style="hair">
          <color theme="2"/>
        </bottom>
      </border>
    </dxf>
    <dxf>
      <font>
        <color theme="0" tint="-0.14996795556505021"/>
      </font>
    </dxf>
    <dxf>
      <font>
        <color theme="0" tint="-0.14996795556505021"/>
      </font>
      <fill>
        <patternFill>
          <bgColor theme="0" tint="-4.9989318521683403E-2"/>
        </patternFill>
      </fill>
      <border>
        <left style="hair">
          <color theme="2"/>
        </left>
        <right style="hair">
          <color theme="2"/>
        </right>
        <top style="hair">
          <color theme="2"/>
        </top>
        <bottom style="hair">
          <color theme="2"/>
        </bottom>
      </border>
    </dxf>
    <dxf>
      <font>
        <color theme="0" tint="-0.14996795556505021"/>
      </font>
    </dxf>
    <dxf>
      <font>
        <color theme="0" tint="-0.14996795556505021"/>
      </font>
      <fill>
        <patternFill>
          <bgColor theme="0" tint="-4.9989318521683403E-2"/>
        </patternFill>
      </fill>
      <border>
        <left style="hair">
          <color theme="2"/>
        </left>
        <right style="hair">
          <color theme="2"/>
        </right>
        <top style="hair">
          <color theme="2"/>
        </top>
        <bottom style="hair">
          <color theme="2"/>
        </bottom>
      </border>
    </dxf>
    <dxf>
      <font>
        <color theme="0" tint="-0.14996795556505021"/>
      </font>
    </dxf>
    <dxf>
      <font>
        <color theme="0" tint="-0.14996795556505021"/>
      </font>
      <fill>
        <patternFill>
          <bgColor theme="0" tint="-4.9989318521683403E-2"/>
        </patternFill>
      </fill>
      <border>
        <left style="hair">
          <color theme="2"/>
        </left>
        <right style="hair">
          <color theme="2"/>
        </right>
        <top style="hair">
          <color theme="2"/>
        </top>
        <bottom style="hair">
          <color theme="2"/>
        </bottom>
      </border>
    </dxf>
    <dxf>
      <font>
        <color theme="0" tint="-0.14996795556505021"/>
      </font>
      <fill>
        <patternFill>
          <bgColor theme="0" tint="-4.9989318521683403E-2"/>
        </patternFill>
      </fill>
      <border>
        <left style="hair">
          <color theme="2"/>
        </left>
        <right style="hair">
          <color theme="2"/>
        </right>
        <top style="hair">
          <color theme="2"/>
        </top>
        <bottom style="hair">
          <color theme="2"/>
        </bottom>
      </border>
    </dxf>
    <dxf>
      <font>
        <color theme="0" tint="-0.14996795556505021"/>
      </font>
      <fill>
        <patternFill>
          <bgColor theme="0" tint="-4.9989318521683403E-2"/>
        </patternFill>
      </fill>
    </dxf>
    <dxf>
      <font>
        <color theme="0" tint="-0.14996795556505021"/>
      </font>
      <border>
        <left style="hair">
          <color theme="0" tint="-0.14996795556505021"/>
        </left>
        <right style="hair">
          <color theme="0" tint="-0.14996795556505021"/>
        </right>
        <top style="hair">
          <color theme="0" tint="-0.14996795556505021"/>
        </top>
        <bottom style="hair">
          <color theme="0" tint="-0.14996795556505021"/>
        </bottom>
        <vertical/>
        <horizontal/>
      </border>
    </dxf>
    <dxf>
      <font>
        <color theme="0" tint="-0.14996795556505021"/>
      </font>
    </dxf>
    <dxf>
      <font>
        <color theme="5" tint="-0.24994659260841701"/>
      </font>
    </dxf>
    <dxf>
      <font>
        <color theme="0" tint="-0.14996795556505021"/>
      </font>
    </dxf>
    <dxf>
      <border>
        <left style="medium">
          <color theme="0" tint="-0.34998626667073579"/>
        </left>
      </border>
    </dxf>
    <dxf>
      <font>
        <b/>
        <i val="0"/>
      </font>
      <fill>
        <patternFill>
          <bgColor theme="0"/>
        </patternFill>
      </fill>
      <border diagonalUp="0" diagonalDown="0">
        <left/>
        <right/>
        <top style="thin">
          <color theme="0" tint="-0.24994659260841701"/>
        </top>
        <bottom/>
        <vertical/>
        <horizontal/>
      </border>
    </dxf>
    <dxf>
      <font>
        <color theme="0"/>
      </font>
      <fill>
        <patternFill>
          <bgColor rgb="FF00B3C9"/>
        </patternFill>
      </fill>
      <border diagonalUp="0" diagonalDown="0">
        <left/>
        <right/>
        <top/>
        <bottom/>
        <vertical/>
        <horizontal/>
      </border>
    </dxf>
    <dxf>
      <fill>
        <patternFill>
          <bgColor theme="4" tint="0.79998168889431442"/>
        </patternFill>
      </fill>
      <border>
        <left style="thin">
          <color theme="0" tint="-0.24994659260841701"/>
        </left>
        <right style="thin">
          <color theme="0" tint="-0.24994659260841701"/>
        </right>
        <top style="thin">
          <color theme="0" tint="-0.24994659260841701"/>
        </top>
        <bottom style="thin">
          <color theme="0" tint="-0.24994659260841701"/>
        </bottom>
        <vertical style="thin">
          <color theme="0" tint="-0.24994659260841701"/>
        </vertical>
        <horizontal style="thin">
          <color theme="0" tint="-0.24994659260841701"/>
        </horizontal>
      </border>
    </dxf>
    <dxf>
      <border>
        <left style="medium">
          <color rgb="FF00467F"/>
        </left>
      </border>
    </dxf>
    <dxf>
      <font>
        <b/>
        <i val="0"/>
      </font>
      <fill>
        <patternFill>
          <bgColor theme="0"/>
        </patternFill>
      </fill>
      <border diagonalUp="0" diagonalDown="0">
        <left/>
        <right/>
        <top style="thin">
          <color theme="0" tint="-0.24994659260841701"/>
        </top>
        <bottom/>
        <vertical/>
        <horizontal/>
      </border>
    </dxf>
    <dxf>
      <font>
        <color theme="0"/>
      </font>
      <fill>
        <patternFill>
          <bgColor rgb="FF00B3C9"/>
        </patternFill>
      </fill>
      <border diagonalUp="0" diagonalDown="0">
        <left/>
        <right/>
        <top/>
        <bottom/>
        <vertical/>
        <horizontal/>
      </border>
    </dxf>
    <dxf>
      <fill>
        <patternFill>
          <bgColor theme="0"/>
        </patternFill>
      </fill>
      <border>
        <left style="thin">
          <color theme="0" tint="-0.24994659260841701"/>
        </left>
        <right style="thin">
          <color theme="0" tint="-0.24994659260841701"/>
        </right>
        <top style="thin">
          <color theme="0" tint="-0.24994659260841701"/>
        </top>
        <bottom style="thin">
          <color theme="0" tint="-0.24994659260841701"/>
        </bottom>
        <vertical style="thin">
          <color theme="0" tint="-0.24994659260841701"/>
        </vertical>
        <horizontal style="thin">
          <color theme="0" tint="-0.24994659260841701"/>
        </horizontal>
      </border>
    </dxf>
  </dxfs>
  <tableStyles count="2" defaultTableStyle="TableStyleMedium2" defaultPivotStyle="PivotStyleLight16">
    <tableStyle name="Altum 2" pivot="0" count="4" xr9:uid="{933BC9F8-95FE-422F-86FB-9E61BEC6A67B}">
      <tableStyleElement type="wholeTable" dxfId="42"/>
      <tableStyleElement type="headerRow" dxfId="41"/>
      <tableStyleElement type="totalRow" dxfId="40"/>
      <tableStyleElement type="lastColumn" dxfId="39"/>
    </tableStyle>
    <tableStyle name="Altum style" pivot="0" count="4" xr9:uid="{B4481B8D-F7D2-46E6-AB49-05649658FE37}">
      <tableStyleElement type="wholeTable" dxfId="38"/>
      <tableStyleElement type="headerRow" dxfId="37"/>
      <tableStyleElement type="totalRow" dxfId="36"/>
      <tableStyleElement type="lastColumn" dxfId="35"/>
    </tableStyle>
  </tableStyles>
  <colors>
    <mruColors>
      <color rgb="FFD9E1F2"/>
      <color rgb="FF00B3C9"/>
      <color rgb="FF00467F"/>
      <color rgb="FF0000FF"/>
      <color rgb="FF0066CC"/>
      <color rgb="FFD0DE4E"/>
      <color rgb="FF2F4158"/>
      <color rgb="FFF5F9DB"/>
      <color rgb="FFFFCCCC"/>
      <color rgb="FFFFF9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27214</xdr:colOff>
      <xdr:row>1</xdr:row>
      <xdr:rowOff>81644</xdr:rowOff>
    </xdr:from>
    <xdr:to>
      <xdr:col>3</xdr:col>
      <xdr:colOff>1079409</xdr:colOff>
      <xdr:row>1</xdr:row>
      <xdr:rowOff>930004</xdr:rowOff>
    </xdr:to>
    <xdr:pic>
      <xdr:nvPicPr>
        <xdr:cNvPr id="2" name="Picture 1">
          <a:extLst>
            <a:ext uri="{FF2B5EF4-FFF2-40B4-BE49-F238E27FC236}">
              <a16:creationId xmlns:a16="http://schemas.microsoft.com/office/drawing/2014/main" id="{38BDAD24-3E47-4B8E-43F5-88FE3B0A2F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272143" y="285751"/>
          <a:ext cx="1528445" cy="84836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238126</xdr:colOff>
      <xdr:row>1</xdr:row>
      <xdr:rowOff>28575</xdr:rowOff>
    </xdr:from>
    <xdr:to>
      <xdr:col>2</xdr:col>
      <xdr:colOff>1248834</xdr:colOff>
      <xdr:row>1</xdr:row>
      <xdr:rowOff>801039</xdr:rowOff>
    </xdr:to>
    <xdr:pic>
      <xdr:nvPicPr>
        <xdr:cNvPr id="3" name="Picture 2">
          <a:extLst>
            <a:ext uri="{FF2B5EF4-FFF2-40B4-BE49-F238E27FC236}">
              <a16:creationId xmlns:a16="http://schemas.microsoft.com/office/drawing/2014/main" id="{665999FF-5D8A-4F99-B770-504209B9EC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381001" y="238125"/>
          <a:ext cx="1391708" cy="772464"/>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209550</xdr:colOff>
      <xdr:row>1</xdr:row>
      <xdr:rowOff>0</xdr:rowOff>
    </xdr:from>
    <xdr:to>
      <xdr:col>2</xdr:col>
      <xdr:colOff>1212003</xdr:colOff>
      <xdr:row>1</xdr:row>
      <xdr:rowOff>848360</xdr:rowOff>
    </xdr:to>
    <xdr:pic>
      <xdr:nvPicPr>
        <xdr:cNvPr id="2" name="Picture 1">
          <a:extLst>
            <a:ext uri="{FF2B5EF4-FFF2-40B4-BE49-F238E27FC236}">
              <a16:creationId xmlns:a16="http://schemas.microsoft.com/office/drawing/2014/main" id="{EF91FE32-5461-413F-BE33-0E1EC5064E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209550" y="209550"/>
          <a:ext cx="1537970" cy="848360"/>
        </a:xfrm>
        <a:prstGeom prst="rect">
          <a:avLst/>
        </a:prstGeom>
        <a:noFill/>
        <a:ln>
          <a:noFill/>
        </a:ln>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competition-policy.ec.europa.eu/state-aid/legislation/reference-discount-rates-and-recovery-interest-rates/reference-and-discount-rates_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AD734-470A-48B2-A284-3EEDA8D07163}">
  <sheetPr>
    <tabColor rgb="FF00467F"/>
    <pageSetUpPr fitToPage="1"/>
  </sheetPr>
  <dimension ref="A1:N112"/>
  <sheetViews>
    <sheetView tabSelected="1" topLeftCell="A61" zoomScaleNormal="100" workbookViewId="0">
      <selection activeCell="B70" sqref="B70"/>
    </sheetView>
  </sheetViews>
  <sheetFormatPr defaultColWidth="0" defaultRowHeight="16.5" zeroHeight="1" outlineLevelRow="1" x14ac:dyDescent="0.3"/>
  <cols>
    <col min="1" max="1" width="3.42578125" style="224" customWidth="1"/>
    <col min="2" max="3" width="3.42578125" style="251" customWidth="1"/>
    <col min="4" max="4" width="76.5703125" style="251" customWidth="1"/>
    <col min="5" max="5" width="42" style="251" customWidth="1"/>
    <col min="6" max="6" width="15.85546875" style="251" customWidth="1"/>
    <col min="7" max="7" width="27.42578125" style="251" bestFit="1" customWidth="1"/>
    <col min="8" max="8" width="9.42578125" style="251" customWidth="1"/>
    <col min="9" max="9" width="20.28515625" style="251" customWidth="1"/>
    <col min="10" max="10" width="17.85546875" style="251" customWidth="1"/>
    <col min="11" max="11" width="17.85546875" style="251" bestFit="1" customWidth="1"/>
    <col min="12" max="12" width="19.42578125" style="251" bestFit="1" customWidth="1"/>
    <col min="13" max="13" width="2.5703125" style="251" customWidth="1"/>
    <col min="14" max="14" width="3.42578125" style="251" customWidth="1"/>
    <col min="15" max="16384" width="9.140625" style="251" hidden="1"/>
  </cols>
  <sheetData>
    <row r="1" spans="1:14" x14ac:dyDescent="0.3">
      <c r="B1" s="224"/>
      <c r="C1" s="224"/>
      <c r="D1" s="224"/>
      <c r="E1" s="224"/>
      <c r="F1" s="224"/>
      <c r="G1" s="224"/>
      <c r="H1" s="224"/>
      <c r="I1" s="224"/>
      <c r="J1" s="224"/>
      <c r="K1" s="224"/>
      <c r="L1" s="224"/>
      <c r="M1" s="224"/>
      <c r="N1" s="224"/>
    </row>
    <row r="2" spans="1:14" ht="93" customHeight="1" x14ac:dyDescent="0.3">
      <c r="B2" s="224"/>
      <c r="C2" s="224"/>
      <c r="D2" s="224"/>
      <c r="E2" s="307" t="s">
        <v>143</v>
      </c>
      <c r="F2" s="308"/>
      <c r="G2" s="308"/>
      <c r="H2" s="308"/>
      <c r="I2" s="308"/>
      <c r="J2" s="308"/>
      <c r="K2" s="308"/>
      <c r="L2" s="308"/>
      <c r="M2" s="308"/>
      <c r="N2" s="224"/>
    </row>
    <row r="3" spans="1:14" s="255" customFormat="1" ht="20.25" customHeight="1" x14ac:dyDescent="0.25">
      <c r="A3" s="252"/>
      <c r="B3" s="253" t="s">
        <v>18</v>
      </c>
      <c r="C3" s="254"/>
      <c r="D3" s="254"/>
      <c r="E3" s="254"/>
      <c r="F3" s="254"/>
      <c r="G3" s="254"/>
      <c r="H3" s="254"/>
      <c r="I3" s="254"/>
      <c r="J3" s="254"/>
      <c r="K3" s="254"/>
      <c r="L3" s="254"/>
      <c r="M3" s="254"/>
      <c r="N3" s="252"/>
    </row>
    <row r="4" spans="1:14" x14ac:dyDescent="0.3">
      <c r="B4" s="220"/>
      <c r="C4" s="220"/>
      <c r="D4" s="256" t="s">
        <v>0</v>
      </c>
      <c r="E4" s="309"/>
      <c r="F4" s="310"/>
      <c r="G4" s="311"/>
      <c r="H4" s="257" t="str">
        <f>IF(E4="","Norādiet uzņēmuma nosaukumu!","")</f>
        <v>Norādiet uzņēmuma nosaukumu!</v>
      </c>
      <c r="I4" s="220"/>
      <c r="J4" s="220"/>
      <c r="K4" s="220"/>
      <c r="L4" s="220"/>
      <c r="M4" s="220"/>
      <c r="N4" s="224"/>
    </row>
    <row r="5" spans="1:14" x14ac:dyDescent="0.3">
      <c r="B5" s="220"/>
      <c r="C5" s="220"/>
      <c r="D5" s="256" t="s">
        <v>19</v>
      </c>
      <c r="E5" s="117"/>
      <c r="F5" s="257"/>
      <c r="G5" s="220"/>
      <c r="H5" s="220"/>
      <c r="I5" s="220"/>
      <c r="J5" s="220"/>
      <c r="K5" s="220"/>
      <c r="L5" s="220"/>
      <c r="M5" s="220"/>
      <c r="N5" s="224"/>
    </row>
    <row r="6" spans="1:14" x14ac:dyDescent="0.3">
      <c r="B6" s="220"/>
      <c r="C6" s="220"/>
      <c r="D6" s="256" t="s">
        <v>20</v>
      </c>
      <c r="E6" s="312"/>
      <c r="F6" s="313"/>
      <c r="G6" s="257" t="str">
        <f>IF(E6="","Norādiet uzņēmuma MVU kategoriju!","")</f>
        <v>Norādiet uzņēmuma MVU kategoriju!</v>
      </c>
      <c r="H6" s="220"/>
      <c r="I6" s="220"/>
      <c r="J6" s="220"/>
      <c r="K6" s="220"/>
      <c r="L6" s="220"/>
      <c r="M6" s="220"/>
      <c r="N6" s="224"/>
    </row>
    <row r="7" spans="1:14" ht="17.25" x14ac:dyDescent="0.3">
      <c r="B7" s="220"/>
      <c r="C7" s="220"/>
      <c r="D7" s="256" t="s">
        <v>157</v>
      </c>
      <c r="E7" s="112"/>
      <c r="F7" s="316" t="str">
        <f>IF(E7="","Norādiet De Minimis atbalsta uzskaites sistēmā uzrādīto vērtību ailē Atlikums līdz limitam / Vispārējā tautsaimniecība (2023/2831)","")</f>
        <v>Norādiet De Minimis atbalsta uzskaites sistēmā uzrādīto vērtību ailē Atlikums līdz limitam / Vispārējā tautsaimniecība (2023/2831)</v>
      </c>
      <c r="G7" s="317"/>
      <c r="H7" s="317"/>
      <c r="I7" s="317"/>
      <c r="J7" s="317"/>
      <c r="K7" s="317"/>
      <c r="L7" s="317"/>
      <c r="M7" s="220"/>
      <c r="N7" s="224"/>
    </row>
    <row r="8" spans="1:14" ht="34.5" customHeight="1" x14ac:dyDescent="0.3">
      <c r="B8" s="220"/>
      <c r="C8" s="220"/>
      <c r="D8" s="258"/>
      <c r="E8" s="220"/>
      <c r="F8" s="220"/>
      <c r="G8" s="220"/>
      <c r="H8" s="220"/>
      <c r="I8" s="220"/>
      <c r="J8" s="220"/>
      <c r="K8" s="220"/>
      <c r="L8" s="220"/>
      <c r="M8" s="220"/>
      <c r="N8" s="224"/>
    </row>
    <row r="9" spans="1:14" s="255" customFormat="1" ht="20.25" customHeight="1" x14ac:dyDescent="0.3">
      <c r="A9" s="252"/>
      <c r="B9" s="253" t="s">
        <v>1</v>
      </c>
      <c r="C9" s="254"/>
      <c r="D9" s="254"/>
      <c r="E9" s="254"/>
      <c r="F9" s="254"/>
      <c r="G9" s="254"/>
      <c r="H9" s="254"/>
      <c r="I9" s="254"/>
      <c r="J9" s="254"/>
      <c r="K9" s="254"/>
      <c r="L9" s="254"/>
      <c r="M9" s="220"/>
      <c r="N9" s="252"/>
    </row>
    <row r="10" spans="1:14" ht="18.75" x14ac:dyDescent="0.3">
      <c r="B10" s="223"/>
      <c r="C10" s="103" t="s">
        <v>142</v>
      </c>
      <c r="D10" s="102"/>
      <c r="E10" s="102"/>
      <c r="F10" s="102"/>
      <c r="G10" s="102"/>
      <c r="H10" s="102"/>
      <c r="I10" s="102"/>
      <c r="J10" s="102"/>
      <c r="K10" s="102"/>
      <c r="L10" s="102"/>
      <c r="M10" s="220"/>
      <c r="N10" s="224"/>
    </row>
    <row r="11" spans="1:14" s="255" customFormat="1" ht="87" customHeight="1" x14ac:dyDescent="0.3">
      <c r="A11" s="252"/>
      <c r="B11" s="260"/>
      <c r="C11" s="306" t="s">
        <v>149</v>
      </c>
      <c r="D11" s="306"/>
      <c r="E11" s="306"/>
      <c r="F11" s="306"/>
      <c r="G11" s="306"/>
      <c r="H11" s="306"/>
      <c r="I11" s="306"/>
      <c r="J11" s="306"/>
      <c r="K11" s="306"/>
      <c r="L11" s="306"/>
      <c r="M11" s="220"/>
      <c r="N11" s="252"/>
    </row>
    <row r="12" spans="1:14" ht="16.5" customHeight="1" x14ac:dyDescent="0.3">
      <c r="B12" s="314" t="s">
        <v>39</v>
      </c>
      <c r="C12" s="314"/>
      <c r="D12" s="314" t="s">
        <v>17</v>
      </c>
      <c r="E12" s="304" t="s">
        <v>11</v>
      </c>
      <c r="F12" s="304"/>
      <c r="G12" s="302" t="s">
        <v>8</v>
      </c>
      <c r="H12" s="302" t="s">
        <v>12</v>
      </c>
      <c r="I12" s="302" t="s">
        <v>16</v>
      </c>
      <c r="J12" s="302" t="s">
        <v>31</v>
      </c>
      <c r="K12" s="302" t="s">
        <v>10</v>
      </c>
      <c r="L12" s="302" t="s">
        <v>9</v>
      </c>
      <c r="M12" s="220"/>
      <c r="N12" s="224"/>
    </row>
    <row r="13" spans="1:14" x14ac:dyDescent="0.3">
      <c r="B13" s="315"/>
      <c r="C13" s="315"/>
      <c r="D13" s="315"/>
      <c r="E13" s="225" t="s">
        <v>0</v>
      </c>
      <c r="F13" s="225" t="s">
        <v>7</v>
      </c>
      <c r="G13" s="302"/>
      <c r="H13" s="302"/>
      <c r="I13" s="302"/>
      <c r="J13" s="302"/>
      <c r="K13" s="302"/>
      <c r="L13" s="302"/>
      <c r="M13" s="220"/>
      <c r="N13" s="224"/>
    </row>
    <row r="14" spans="1:14" x14ac:dyDescent="0.3">
      <c r="B14" s="301"/>
      <c r="C14" s="301"/>
      <c r="D14" s="113"/>
      <c r="E14" s="113"/>
      <c r="F14" s="114"/>
      <c r="G14" s="115"/>
      <c r="H14" s="116"/>
      <c r="I14" s="261" t="str">
        <f>IF(G14="","",(G14*H14))</f>
        <v/>
      </c>
      <c r="J14" s="118"/>
      <c r="K14" s="261" t="str">
        <f>IF(G14="","",(I14*J14))</f>
        <v/>
      </c>
      <c r="L14" s="261" t="str">
        <f>IF(G14="","",(I14+K14))</f>
        <v/>
      </c>
      <c r="M14" s="220"/>
      <c r="N14" s="224"/>
    </row>
    <row r="15" spans="1:14" x14ac:dyDescent="0.3">
      <c r="B15" s="301"/>
      <c r="C15" s="301"/>
      <c r="D15" s="113"/>
      <c r="E15" s="113"/>
      <c r="F15" s="114"/>
      <c r="G15" s="115"/>
      <c r="H15" s="116"/>
      <c r="I15" s="261" t="str">
        <f t="shared" ref="I15:I28" si="0">IF(G15="","",(G15*H15))</f>
        <v/>
      </c>
      <c r="J15" s="118"/>
      <c r="K15" s="261" t="str">
        <f t="shared" ref="K15:K28" si="1">IF(G15="","",(I15*J15))</f>
        <v/>
      </c>
      <c r="L15" s="261" t="str">
        <f t="shared" ref="L15:L28" si="2">IF(G15="","",(I15+K15))</f>
        <v/>
      </c>
      <c r="M15" s="220"/>
      <c r="N15" s="224"/>
    </row>
    <row r="16" spans="1:14" outlineLevel="1" x14ac:dyDescent="0.3">
      <c r="B16" s="301"/>
      <c r="C16" s="301"/>
      <c r="D16" s="113"/>
      <c r="E16" s="113"/>
      <c r="F16" s="114"/>
      <c r="G16" s="115"/>
      <c r="H16" s="116"/>
      <c r="I16" s="261" t="str">
        <f t="shared" si="0"/>
        <v/>
      </c>
      <c r="J16" s="118"/>
      <c r="K16" s="261" t="str">
        <f t="shared" si="1"/>
        <v/>
      </c>
      <c r="L16" s="261" t="str">
        <f t="shared" si="2"/>
        <v/>
      </c>
      <c r="M16" s="220"/>
      <c r="N16" s="224"/>
    </row>
    <row r="17" spans="1:14" outlineLevel="1" x14ac:dyDescent="0.3">
      <c r="B17" s="301"/>
      <c r="C17" s="301"/>
      <c r="D17" s="113"/>
      <c r="E17" s="113"/>
      <c r="F17" s="114"/>
      <c r="G17" s="115"/>
      <c r="H17" s="116"/>
      <c r="I17" s="261" t="str">
        <f t="shared" si="0"/>
        <v/>
      </c>
      <c r="J17" s="118"/>
      <c r="K17" s="261" t="str">
        <f t="shared" si="1"/>
        <v/>
      </c>
      <c r="L17" s="261" t="str">
        <f t="shared" si="2"/>
        <v/>
      </c>
      <c r="M17" s="220"/>
      <c r="N17" s="224"/>
    </row>
    <row r="18" spans="1:14" outlineLevel="1" x14ac:dyDescent="0.3">
      <c r="B18" s="301"/>
      <c r="C18" s="301"/>
      <c r="D18" s="113"/>
      <c r="E18" s="113"/>
      <c r="F18" s="114"/>
      <c r="G18" s="115"/>
      <c r="H18" s="116"/>
      <c r="I18" s="261" t="str">
        <f t="shared" si="0"/>
        <v/>
      </c>
      <c r="J18" s="118"/>
      <c r="K18" s="261" t="str">
        <f t="shared" si="1"/>
        <v/>
      </c>
      <c r="L18" s="261" t="str">
        <f t="shared" si="2"/>
        <v/>
      </c>
      <c r="M18" s="220"/>
      <c r="N18" s="224"/>
    </row>
    <row r="19" spans="1:14" outlineLevel="1" x14ac:dyDescent="0.3">
      <c r="B19" s="301"/>
      <c r="C19" s="301"/>
      <c r="D19" s="113"/>
      <c r="E19" s="113"/>
      <c r="F19" s="114"/>
      <c r="G19" s="115"/>
      <c r="H19" s="116"/>
      <c r="I19" s="261" t="str">
        <f t="shared" si="0"/>
        <v/>
      </c>
      <c r="J19" s="118"/>
      <c r="K19" s="261" t="str">
        <f t="shared" si="1"/>
        <v/>
      </c>
      <c r="L19" s="261" t="str">
        <f t="shared" si="2"/>
        <v/>
      </c>
      <c r="M19" s="220"/>
      <c r="N19" s="224"/>
    </row>
    <row r="20" spans="1:14" outlineLevel="1" x14ac:dyDescent="0.3">
      <c r="B20" s="301"/>
      <c r="C20" s="301"/>
      <c r="D20" s="113"/>
      <c r="E20" s="113"/>
      <c r="F20" s="114"/>
      <c r="G20" s="115"/>
      <c r="H20" s="116"/>
      <c r="I20" s="261" t="str">
        <f t="shared" si="0"/>
        <v/>
      </c>
      <c r="J20" s="118"/>
      <c r="K20" s="261" t="str">
        <f t="shared" si="1"/>
        <v/>
      </c>
      <c r="L20" s="261" t="str">
        <f t="shared" si="2"/>
        <v/>
      </c>
      <c r="M20" s="220"/>
      <c r="N20" s="224"/>
    </row>
    <row r="21" spans="1:14" outlineLevel="1" x14ac:dyDescent="0.3">
      <c r="B21" s="301"/>
      <c r="C21" s="301"/>
      <c r="D21" s="113"/>
      <c r="E21" s="113"/>
      <c r="F21" s="114"/>
      <c r="G21" s="115"/>
      <c r="H21" s="116"/>
      <c r="I21" s="261" t="str">
        <f t="shared" si="0"/>
        <v/>
      </c>
      <c r="J21" s="118"/>
      <c r="K21" s="261" t="str">
        <f t="shared" si="1"/>
        <v/>
      </c>
      <c r="L21" s="261" t="str">
        <f t="shared" si="2"/>
        <v/>
      </c>
      <c r="M21" s="220"/>
      <c r="N21" s="224"/>
    </row>
    <row r="22" spans="1:14" outlineLevel="1" x14ac:dyDescent="0.3">
      <c r="B22" s="301"/>
      <c r="C22" s="301"/>
      <c r="D22" s="113"/>
      <c r="E22" s="113"/>
      <c r="F22" s="114"/>
      <c r="G22" s="115"/>
      <c r="H22" s="116"/>
      <c r="I22" s="261" t="str">
        <f t="shared" si="0"/>
        <v/>
      </c>
      <c r="J22" s="118"/>
      <c r="K22" s="261" t="str">
        <f t="shared" si="1"/>
        <v/>
      </c>
      <c r="L22" s="261" t="str">
        <f t="shared" si="2"/>
        <v/>
      </c>
      <c r="M22" s="220"/>
      <c r="N22" s="224"/>
    </row>
    <row r="23" spans="1:14" outlineLevel="1" x14ac:dyDescent="0.3">
      <c r="B23" s="301"/>
      <c r="C23" s="301"/>
      <c r="D23" s="113"/>
      <c r="E23" s="113"/>
      <c r="F23" s="114"/>
      <c r="G23" s="115"/>
      <c r="H23" s="116"/>
      <c r="I23" s="261" t="str">
        <f t="shared" si="0"/>
        <v/>
      </c>
      <c r="J23" s="118"/>
      <c r="K23" s="261" t="str">
        <f t="shared" si="1"/>
        <v/>
      </c>
      <c r="L23" s="261" t="str">
        <f t="shared" si="2"/>
        <v/>
      </c>
      <c r="M23" s="220"/>
      <c r="N23" s="224"/>
    </row>
    <row r="24" spans="1:14" outlineLevel="1" x14ac:dyDescent="0.3">
      <c r="B24" s="301"/>
      <c r="C24" s="301"/>
      <c r="D24" s="113"/>
      <c r="E24" s="113"/>
      <c r="F24" s="114"/>
      <c r="G24" s="115"/>
      <c r="H24" s="116"/>
      <c r="I24" s="261" t="str">
        <f t="shared" si="0"/>
        <v/>
      </c>
      <c r="J24" s="118"/>
      <c r="K24" s="261" t="str">
        <f t="shared" si="1"/>
        <v/>
      </c>
      <c r="L24" s="261" t="str">
        <f t="shared" si="2"/>
        <v/>
      </c>
      <c r="M24" s="220"/>
      <c r="N24" s="224"/>
    </row>
    <row r="25" spans="1:14" outlineLevel="1" x14ac:dyDescent="0.3">
      <c r="B25" s="301"/>
      <c r="C25" s="301"/>
      <c r="D25" s="113"/>
      <c r="E25" s="113"/>
      <c r="F25" s="114"/>
      <c r="G25" s="115"/>
      <c r="H25" s="116"/>
      <c r="I25" s="261" t="str">
        <f t="shared" si="0"/>
        <v/>
      </c>
      <c r="J25" s="118"/>
      <c r="K25" s="261" t="str">
        <f t="shared" si="1"/>
        <v/>
      </c>
      <c r="L25" s="261" t="str">
        <f t="shared" si="2"/>
        <v/>
      </c>
      <c r="M25" s="220"/>
      <c r="N25" s="224"/>
    </row>
    <row r="26" spans="1:14" x14ac:dyDescent="0.3">
      <c r="B26" s="301"/>
      <c r="C26" s="301"/>
      <c r="D26" s="113"/>
      <c r="E26" s="113"/>
      <c r="F26" s="114"/>
      <c r="G26" s="115"/>
      <c r="H26" s="116"/>
      <c r="I26" s="261" t="str">
        <f t="shared" si="0"/>
        <v/>
      </c>
      <c r="J26" s="118"/>
      <c r="K26" s="261" t="str">
        <f t="shared" si="1"/>
        <v/>
      </c>
      <c r="L26" s="261" t="str">
        <f t="shared" si="2"/>
        <v/>
      </c>
      <c r="M26" s="220"/>
      <c r="N26" s="224"/>
    </row>
    <row r="27" spans="1:14" x14ac:dyDescent="0.3">
      <c r="B27" s="301"/>
      <c r="C27" s="301"/>
      <c r="D27" s="113"/>
      <c r="E27" s="113"/>
      <c r="F27" s="114"/>
      <c r="G27" s="115"/>
      <c r="H27" s="116"/>
      <c r="I27" s="261" t="str">
        <f t="shared" si="0"/>
        <v/>
      </c>
      <c r="J27" s="118"/>
      <c r="K27" s="261" t="str">
        <f t="shared" si="1"/>
        <v/>
      </c>
      <c r="L27" s="261" t="str">
        <f t="shared" si="2"/>
        <v/>
      </c>
      <c r="M27" s="220"/>
      <c r="N27" s="224"/>
    </row>
    <row r="28" spans="1:14" x14ac:dyDescent="0.3">
      <c r="B28" s="301"/>
      <c r="C28" s="301"/>
      <c r="D28" s="113"/>
      <c r="E28" s="113"/>
      <c r="F28" s="114"/>
      <c r="G28" s="115"/>
      <c r="H28" s="116"/>
      <c r="I28" s="261" t="str">
        <f t="shared" si="0"/>
        <v/>
      </c>
      <c r="J28" s="118"/>
      <c r="K28" s="261" t="str">
        <f t="shared" si="1"/>
        <v/>
      </c>
      <c r="L28" s="261" t="str">
        <f t="shared" si="2"/>
        <v/>
      </c>
      <c r="M28" s="220"/>
      <c r="N28" s="224"/>
    </row>
    <row r="29" spans="1:14" ht="16.5" customHeight="1" x14ac:dyDescent="0.3">
      <c r="B29" s="220"/>
      <c r="C29" s="220"/>
      <c r="D29" s="220"/>
      <c r="E29" s="220"/>
      <c r="F29" s="262"/>
      <c r="G29" s="239"/>
      <c r="H29" s="262" t="s">
        <v>13</v>
      </c>
      <c r="I29" s="239">
        <f>SUM(I14:I28)</f>
        <v>0</v>
      </c>
      <c r="J29" s="239"/>
      <c r="K29" s="239">
        <f>SUM(K14:K28)</f>
        <v>0</v>
      </c>
      <c r="L29" s="239">
        <f>SUM(L14:L28)</f>
        <v>0</v>
      </c>
      <c r="M29" s="220"/>
      <c r="N29" s="224"/>
    </row>
    <row r="30" spans="1:14" x14ac:dyDescent="0.3">
      <c r="B30" s="220"/>
      <c r="C30" s="220"/>
      <c r="D30" s="220"/>
      <c r="E30" s="220"/>
      <c r="F30" s="220"/>
      <c r="G30" s="262"/>
      <c r="H30" s="239"/>
      <c r="I30" s="239"/>
      <c r="J30" s="239"/>
      <c r="K30" s="239"/>
      <c r="L30" s="239"/>
      <c r="M30" s="220"/>
      <c r="N30" s="224"/>
    </row>
    <row r="31" spans="1:14" ht="18.75" x14ac:dyDescent="0.3">
      <c r="B31" s="259"/>
      <c r="C31" s="103" t="s">
        <v>147</v>
      </c>
      <c r="D31" s="102"/>
      <c r="E31" s="102"/>
      <c r="F31" s="102"/>
      <c r="G31" s="102"/>
      <c r="H31" s="102"/>
      <c r="I31" s="102"/>
      <c r="J31" s="102"/>
      <c r="K31" s="102"/>
      <c r="L31" s="102"/>
      <c r="M31" s="220"/>
      <c r="N31" s="224"/>
    </row>
    <row r="32" spans="1:14" s="255" customFormat="1" ht="14.25" customHeight="1" x14ac:dyDescent="0.3">
      <c r="A32" s="252"/>
      <c r="B32" s="260"/>
      <c r="C32" s="306" t="s">
        <v>146</v>
      </c>
      <c r="D32" s="306"/>
      <c r="E32" s="306"/>
      <c r="F32" s="306"/>
      <c r="G32" s="306"/>
      <c r="H32" s="306"/>
      <c r="I32" s="306"/>
      <c r="J32" s="306"/>
      <c r="K32" s="306"/>
      <c r="L32" s="306"/>
      <c r="M32" s="220"/>
      <c r="N32" s="252"/>
    </row>
    <row r="33" spans="2:14" ht="16.5" customHeight="1" x14ac:dyDescent="0.3">
      <c r="B33" s="223"/>
      <c r="C33" s="263"/>
      <c r="D33" s="263"/>
      <c r="E33" s="304" t="s">
        <v>11</v>
      </c>
      <c r="F33" s="304"/>
      <c r="G33" s="302" t="s">
        <v>8</v>
      </c>
      <c r="H33" s="302" t="s">
        <v>12</v>
      </c>
      <c r="I33" s="302" t="s">
        <v>16</v>
      </c>
      <c r="J33" s="302" t="s">
        <v>31</v>
      </c>
      <c r="K33" s="302" t="s">
        <v>10</v>
      </c>
      <c r="L33" s="302" t="s">
        <v>9</v>
      </c>
      <c r="M33" s="220"/>
      <c r="N33" s="224"/>
    </row>
    <row r="34" spans="2:14" ht="28.5" customHeight="1" x14ac:dyDescent="0.3">
      <c r="B34" s="315" t="s">
        <v>39</v>
      </c>
      <c r="C34" s="315"/>
      <c r="D34" s="264" t="s">
        <v>17</v>
      </c>
      <c r="E34" s="225" t="s">
        <v>0</v>
      </c>
      <c r="F34" s="225" t="s">
        <v>7</v>
      </c>
      <c r="G34" s="303"/>
      <c r="H34" s="303"/>
      <c r="I34" s="305"/>
      <c r="J34" s="305"/>
      <c r="K34" s="305"/>
      <c r="L34" s="302"/>
      <c r="M34" s="220"/>
      <c r="N34" s="224"/>
    </row>
    <row r="35" spans="2:14" x14ac:dyDescent="0.3">
      <c r="B35" s="318"/>
      <c r="C35" s="319"/>
      <c r="D35" s="113"/>
      <c r="E35" s="113"/>
      <c r="F35" s="114"/>
      <c r="G35" s="115"/>
      <c r="H35" s="116"/>
      <c r="I35" s="261" t="str">
        <f>IF(G35="","",(G35*H35))</f>
        <v/>
      </c>
      <c r="J35" s="118"/>
      <c r="K35" s="261" t="str">
        <f>IF(G35="","",(I35*J35))</f>
        <v/>
      </c>
      <c r="L35" s="261" t="str">
        <f>IF(G35="","",(I35+K35))</f>
        <v/>
      </c>
      <c r="M35" s="220"/>
      <c r="N35" s="224"/>
    </row>
    <row r="36" spans="2:14" x14ac:dyDescent="0.3">
      <c r="B36" s="318"/>
      <c r="C36" s="319"/>
      <c r="D36" s="113"/>
      <c r="E36" s="113"/>
      <c r="F36" s="114"/>
      <c r="G36" s="115"/>
      <c r="H36" s="116"/>
      <c r="I36" s="261" t="str">
        <f t="shared" ref="I36:I49" si="3">IF(G36="","",(G36*H36))</f>
        <v/>
      </c>
      <c r="J36" s="118"/>
      <c r="K36" s="261" t="str">
        <f t="shared" ref="K36:K49" si="4">IF(G36="","",(I36*J36))</f>
        <v/>
      </c>
      <c r="L36" s="261" t="str">
        <f t="shared" ref="L36:L49" si="5">IF(G36="","",(I36+K36))</f>
        <v/>
      </c>
      <c r="M36" s="220"/>
      <c r="N36" s="224"/>
    </row>
    <row r="37" spans="2:14" outlineLevel="1" x14ac:dyDescent="0.3">
      <c r="B37" s="318"/>
      <c r="C37" s="319"/>
      <c r="D37" s="113"/>
      <c r="E37" s="113"/>
      <c r="F37" s="114"/>
      <c r="G37" s="115"/>
      <c r="H37" s="116"/>
      <c r="I37" s="261" t="str">
        <f t="shared" si="3"/>
        <v/>
      </c>
      <c r="J37" s="118"/>
      <c r="K37" s="261" t="str">
        <f t="shared" si="4"/>
        <v/>
      </c>
      <c r="L37" s="261" t="str">
        <f t="shared" si="5"/>
        <v/>
      </c>
      <c r="M37" s="220"/>
      <c r="N37" s="224"/>
    </row>
    <row r="38" spans="2:14" outlineLevel="1" x14ac:dyDescent="0.3">
      <c r="B38" s="318"/>
      <c r="C38" s="319"/>
      <c r="D38" s="113"/>
      <c r="E38" s="113"/>
      <c r="F38" s="114"/>
      <c r="G38" s="115"/>
      <c r="H38" s="116"/>
      <c r="I38" s="261" t="str">
        <f t="shared" si="3"/>
        <v/>
      </c>
      <c r="J38" s="118"/>
      <c r="K38" s="261" t="str">
        <f t="shared" si="4"/>
        <v/>
      </c>
      <c r="L38" s="261" t="str">
        <f t="shared" si="5"/>
        <v/>
      </c>
      <c r="M38" s="220"/>
      <c r="N38" s="224"/>
    </row>
    <row r="39" spans="2:14" outlineLevel="1" x14ac:dyDescent="0.3">
      <c r="B39" s="318"/>
      <c r="C39" s="319"/>
      <c r="D39" s="113"/>
      <c r="E39" s="113"/>
      <c r="F39" s="114"/>
      <c r="G39" s="115"/>
      <c r="H39" s="116"/>
      <c r="I39" s="261" t="str">
        <f t="shared" si="3"/>
        <v/>
      </c>
      <c r="J39" s="118"/>
      <c r="K39" s="261" t="str">
        <f t="shared" si="4"/>
        <v/>
      </c>
      <c r="L39" s="261" t="str">
        <f t="shared" si="5"/>
        <v/>
      </c>
      <c r="M39" s="220"/>
      <c r="N39" s="224"/>
    </row>
    <row r="40" spans="2:14" outlineLevel="1" x14ac:dyDescent="0.3">
      <c r="B40" s="301"/>
      <c r="C40" s="301"/>
      <c r="D40" s="113"/>
      <c r="E40" s="113"/>
      <c r="F40" s="114"/>
      <c r="G40" s="115"/>
      <c r="H40" s="116"/>
      <c r="I40" s="261" t="str">
        <f t="shared" si="3"/>
        <v/>
      </c>
      <c r="J40" s="118"/>
      <c r="K40" s="261" t="str">
        <f t="shared" si="4"/>
        <v/>
      </c>
      <c r="L40" s="261" t="str">
        <f t="shared" si="5"/>
        <v/>
      </c>
      <c r="M40" s="220"/>
      <c r="N40" s="224"/>
    </row>
    <row r="41" spans="2:14" outlineLevel="1" x14ac:dyDescent="0.3">
      <c r="B41" s="318"/>
      <c r="C41" s="319"/>
      <c r="D41" s="113"/>
      <c r="E41" s="113"/>
      <c r="F41" s="114"/>
      <c r="G41" s="115"/>
      <c r="H41" s="116"/>
      <c r="I41" s="261" t="str">
        <f t="shared" si="3"/>
        <v/>
      </c>
      <c r="J41" s="118"/>
      <c r="K41" s="261" t="str">
        <f t="shared" si="4"/>
        <v/>
      </c>
      <c r="L41" s="261" t="str">
        <f t="shared" si="5"/>
        <v/>
      </c>
      <c r="M41" s="220"/>
      <c r="N41" s="224"/>
    </row>
    <row r="42" spans="2:14" outlineLevel="1" x14ac:dyDescent="0.3">
      <c r="B42" s="301"/>
      <c r="C42" s="301"/>
      <c r="D42" s="113"/>
      <c r="E42" s="113"/>
      <c r="F42" s="114"/>
      <c r="G42" s="115"/>
      <c r="H42" s="116"/>
      <c r="I42" s="261" t="str">
        <f t="shared" si="3"/>
        <v/>
      </c>
      <c r="J42" s="118"/>
      <c r="K42" s="261" t="str">
        <f t="shared" si="4"/>
        <v/>
      </c>
      <c r="L42" s="261" t="str">
        <f t="shared" si="5"/>
        <v/>
      </c>
      <c r="M42" s="220"/>
      <c r="N42" s="224"/>
    </row>
    <row r="43" spans="2:14" outlineLevel="1" x14ac:dyDescent="0.3">
      <c r="B43" s="318"/>
      <c r="C43" s="319"/>
      <c r="D43" s="113"/>
      <c r="E43" s="113"/>
      <c r="F43" s="114"/>
      <c r="G43" s="115"/>
      <c r="H43" s="116"/>
      <c r="I43" s="261" t="str">
        <f t="shared" si="3"/>
        <v/>
      </c>
      <c r="J43" s="118"/>
      <c r="K43" s="261" t="str">
        <f t="shared" si="4"/>
        <v/>
      </c>
      <c r="L43" s="261" t="str">
        <f t="shared" si="5"/>
        <v/>
      </c>
      <c r="M43" s="220"/>
      <c r="N43" s="224"/>
    </row>
    <row r="44" spans="2:14" outlineLevel="1" x14ac:dyDescent="0.3">
      <c r="B44" s="301"/>
      <c r="C44" s="301"/>
      <c r="D44" s="113"/>
      <c r="E44" s="113"/>
      <c r="F44" s="114"/>
      <c r="G44" s="115"/>
      <c r="H44" s="116"/>
      <c r="I44" s="261" t="str">
        <f t="shared" si="3"/>
        <v/>
      </c>
      <c r="J44" s="118"/>
      <c r="K44" s="261" t="str">
        <f t="shared" si="4"/>
        <v/>
      </c>
      <c r="L44" s="261" t="str">
        <f t="shared" si="5"/>
        <v/>
      </c>
      <c r="M44" s="220"/>
      <c r="N44" s="224"/>
    </row>
    <row r="45" spans="2:14" outlineLevel="1" x14ac:dyDescent="0.3">
      <c r="B45" s="318"/>
      <c r="C45" s="319"/>
      <c r="D45" s="113"/>
      <c r="E45" s="113"/>
      <c r="F45" s="114"/>
      <c r="G45" s="115"/>
      <c r="H45" s="116"/>
      <c r="I45" s="261" t="str">
        <f t="shared" si="3"/>
        <v/>
      </c>
      <c r="J45" s="118"/>
      <c r="K45" s="261" t="str">
        <f t="shared" si="4"/>
        <v/>
      </c>
      <c r="L45" s="261" t="str">
        <f t="shared" si="5"/>
        <v/>
      </c>
      <c r="M45" s="220"/>
      <c r="N45" s="224"/>
    </row>
    <row r="46" spans="2:14" outlineLevel="1" x14ac:dyDescent="0.3">
      <c r="B46" s="301"/>
      <c r="C46" s="301"/>
      <c r="D46" s="113"/>
      <c r="E46" s="113"/>
      <c r="F46" s="114"/>
      <c r="G46" s="115"/>
      <c r="H46" s="116"/>
      <c r="I46" s="261" t="str">
        <f t="shared" si="3"/>
        <v/>
      </c>
      <c r="J46" s="118"/>
      <c r="K46" s="261" t="str">
        <f t="shared" si="4"/>
        <v/>
      </c>
      <c r="L46" s="261" t="str">
        <f t="shared" si="5"/>
        <v/>
      </c>
      <c r="M46" s="220"/>
      <c r="N46" s="224"/>
    </row>
    <row r="47" spans="2:14" x14ac:dyDescent="0.3">
      <c r="B47" s="301"/>
      <c r="C47" s="301"/>
      <c r="D47" s="113"/>
      <c r="E47" s="113"/>
      <c r="F47" s="114"/>
      <c r="G47" s="115"/>
      <c r="H47" s="116"/>
      <c r="I47" s="261" t="str">
        <f t="shared" si="3"/>
        <v/>
      </c>
      <c r="J47" s="118"/>
      <c r="K47" s="261" t="str">
        <f t="shared" si="4"/>
        <v/>
      </c>
      <c r="L47" s="261" t="str">
        <f t="shared" si="5"/>
        <v/>
      </c>
      <c r="M47" s="220"/>
      <c r="N47" s="224"/>
    </row>
    <row r="48" spans="2:14" x14ac:dyDescent="0.3">
      <c r="B48" s="301"/>
      <c r="C48" s="301"/>
      <c r="D48" s="113"/>
      <c r="E48" s="113"/>
      <c r="F48" s="114"/>
      <c r="G48" s="115"/>
      <c r="H48" s="116"/>
      <c r="I48" s="261" t="str">
        <f t="shared" si="3"/>
        <v/>
      </c>
      <c r="J48" s="118"/>
      <c r="K48" s="261" t="str">
        <f t="shared" si="4"/>
        <v/>
      </c>
      <c r="L48" s="261" t="str">
        <f t="shared" si="5"/>
        <v/>
      </c>
      <c r="M48" s="220"/>
      <c r="N48" s="224"/>
    </row>
    <row r="49" spans="2:14" x14ac:dyDescent="0.3">
      <c r="B49" s="301"/>
      <c r="C49" s="301"/>
      <c r="D49" s="113"/>
      <c r="E49" s="113"/>
      <c r="F49" s="114"/>
      <c r="G49" s="115"/>
      <c r="H49" s="116"/>
      <c r="I49" s="261" t="str">
        <f t="shared" si="3"/>
        <v/>
      </c>
      <c r="J49" s="118"/>
      <c r="K49" s="261" t="str">
        <f t="shared" si="4"/>
        <v/>
      </c>
      <c r="L49" s="261" t="str">
        <f t="shared" si="5"/>
        <v/>
      </c>
      <c r="M49" s="220"/>
      <c r="N49" s="224"/>
    </row>
    <row r="50" spans="2:14" x14ac:dyDescent="0.3">
      <c r="B50" s="220"/>
      <c r="C50" s="220"/>
      <c r="D50" s="220"/>
      <c r="E50" s="220"/>
      <c r="F50" s="262"/>
      <c r="G50" s="239"/>
      <c r="H50" s="262" t="s">
        <v>13</v>
      </c>
      <c r="I50" s="239">
        <f>SUM(I35:I49)</f>
        <v>0</v>
      </c>
      <c r="J50" s="239"/>
      <c r="K50" s="239">
        <f>SUM(K35:K49)</f>
        <v>0</v>
      </c>
      <c r="L50" s="239">
        <f>SUM(L35:L49)</f>
        <v>0</v>
      </c>
      <c r="M50" s="220"/>
      <c r="N50" s="224"/>
    </row>
    <row r="51" spans="2:14" ht="9.75" customHeight="1" x14ac:dyDescent="0.3">
      <c r="B51" s="220"/>
      <c r="C51" s="220"/>
      <c r="D51" s="220"/>
      <c r="E51" s="220"/>
      <c r="F51" s="262"/>
      <c r="G51" s="239"/>
      <c r="H51" s="262"/>
      <c r="I51" s="239"/>
      <c r="J51" s="239"/>
      <c r="K51" s="239"/>
      <c r="L51" s="239"/>
      <c r="M51" s="220"/>
      <c r="N51" s="224"/>
    </row>
    <row r="52" spans="2:14" ht="9.75" customHeight="1" x14ac:dyDescent="0.3">
      <c r="B52" s="265"/>
      <c r="C52" s="266"/>
      <c r="D52" s="265"/>
      <c r="E52" s="265"/>
      <c r="F52" s="265"/>
      <c r="G52" s="265"/>
      <c r="H52" s="265"/>
      <c r="I52" s="265"/>
      <c r="J52" s="265"/>
      <c r="K52" s="265"/>
      <c r="L52" s="265"/>
      <c r="M52" s="220"/>
      <c r="N52" s="224"/>
    </row>
    <row r="53" spans="2:14" ht="18.75" x14ac:dyDescent="0.3">
      <c r="B53" s="265"/>
      <c r="C53" s="266" t="s">
        <v>28</v>
      </c>
      <c r="D53" s="265"/>
      <c r="E53" s="267"/>
      <c r="F53" s="268"/>
      <c r="G53" s="268"/>
      <c r="H53" s="268" t="s">
        <v>13</v>
      </c>
      <c r="I53" s="269">
        <f>I50+I29</f>
        <v>0</v>
      </c>
      <c r="J53" s="269"/>
      <c r="K53" s="269">
        <f>K50+K29</f>
        <v>0</v>
      </c>
      <c r="L53" s="269">
        <f>L50+L29</f>
        <v>0</v>
      </c>
      <c r="M53" s="220"/>
      <c r="N53" s="224"/>
    </row>
    <row r="54" spans="2:14" ht="8.25" customHeight="1" x14ac:dyDescent="0.3">
      <c r="B54" s="265"/>
      <c r="C54" s="266"/>
      <c r="D54" s="265"/>
      <c r="E54" s="265"/>
      <c r="F54" s="265"/>
      <c r="G54" s="265"/>
      <c r="H54" s="265"/>
      <c r="I54" s="265"/>
      <c r="J54" s="265"/>
      <c r="K54" s="265"/>
      <c r="L54" s="265"/>
      <c r="M54" s="220"/>
      <c r="N54" s="224"/>
    </row>
    <row r="55" spans="2:14" x14ac:dyDescent="0.3">
      <c r="B55" s="220"/>
      <c r="C55" s="220"/>
      <c r="D55" s="220"/>
      <c r="E55" s="220"/>
      <c r="F55" s="220"/>
      <c r="G55" s="220"/>
      <c r="H55" s="220"/>
      <c r="I55" s="220"/>
      <c r="J55" s="220"/>
      <c r="K55" s="220"/>
      <c r="L55" s="220"/>
      <c r="M55" s="220"/>
      <c r="N55" s="224"/>
    </row>
    <row r="56" spans="2:14" x14ac:dyDescent="0.3">
      <c r="B56" s="220"/>
      <c r="C56" s="220"/>
      <c r="D56" s="220"/>
      <c r="E56" s="220"/>
      <c r="F56" s="220"/>
      <c r="G56" s="220"/>
      <c r="H56" s="220"/>
      <c r="I56" s="220"/>
      <c r="J56" s="220"/>
      <c r="K56" s="220"/>
      <c r="L56" s="220"/>
      <c r="M56" s="220"/>
      <c r="N56" s="224"/>
    </row>
    <row r="57" spans="2:14" ht="20.25" customHeight="1" x14ac:dyDescent="0.3">
      <c r="B57" s="253" t="s">
        <v>97</v>
      </c>
      <c r="C57" s="253"/>
      <c r="D57" s="253"/>
      <c r="E57" s="253"/>
      <c r="F57" s="253"/>
      <c r="G57" s="253"/>
      <c r="H57" s="253"/>
      <c r="I57" s="253"/>
      <c r="J57" s="253"/>
      <c r="K57" s="253"/>
      <c r="L57" s="253"/>
      <c r="M57" s="220"/>
      <c r="N57" s="224"/>
    </row>
    <row r="58" spans="2:14" ht="72.75" customHeight="1" x14ac:dyDescent="0.3">
      <c r="B58" s="270"/>
      <c r="C58" s="320" t="s">
        <v>105</v>
      </c>
      <c r="D58" s="320"/>
      <c r="E58" s="320"/>
      <c r="F58" s="320"/>
      <c r="G58" s="320"/>
      <c r="H58" s="320"/>
      <c r="I58" s="320"/>
      <c r="J58" s="320"/>
      <c r="K58" s="320"/>
      <c r="L58" s="320"/>
      <c r="M58" s="220"/>
      <c r="N58" s="224"/>
    </row>
    <row r="59" spans="2:14" ht="16.5" customHeight="1" x14ac:dyDescent="0.3">
      <c r="B59" s="314" t="s">
        <v>39</v>
      </c>
      <c r="C59" s="314"/>
      <c r="D59" s="314" t="s">
        <v>17</v>
      </c>
      <c r="E59" s="304" t="s">
        <v>15</v>
      </c>
      <c r="F59" s="304"/>
      <c r="G59" s="302" t="s">
        <v>8</v>
      </c>
      <c r="H59" s="302" t="s">
        <v>12</v>
      </c>
      <c r="I59" s="302" t="s">
        <v>16</v>
      </c>
      <c r="J59" s="302" t="s">
        <v>31</v>
      </c>
      <c r="K59" s="302" t="s">
        <v>10</v>
      </c>
      <c r="L59" s="302" t="s">
        <v>9</v>
      </c>
      <c r="M59" s="220"/>
      <c r="N59" s="224"/>
    </row>
    <row r="60" spans="2:14" x14ac:dyDescent="0.3">
      <c r="B60" s="315"/>
      <c r="C60" s="315"/>
      <c r="D60" s="314"/>
      <c r="E60" s="225" t="s">
        <v>0</v>
      </c>
      <c r="F60" s="225" t="s">
        <v>7</v>
      </c>
      <c r="G60" s="303"/>
      <c r="H60" s="303"/>
      <c r="I60" s="305"/>
      <c r="J60" s="302"/>
      <c r="K60" s="305"/>
      <c r="L60" s="302"/>
      <c r="M60" s="220"/>
      <c r="N60" s="224"/>
    </row>
    <row r="61" spans="2:14" x14ac:dyDescent="0.3">
      <c r="B61" s="301"/>
      <c r="C61" s="301"/>
      <c r="D61" s="113"/>
      <c r="E61" s="113"/>
      <c r="F61" s="114"/>
      <c r="G61" s="115"/>
      <c r="H61" s="116"/>
      <c r="I61" s="261" t="str">
        <f>IF(G61="","",(G61*H61))</f>
        <v/>
      </c>
      <c r="J61" s="118"/>
      <c r="K61" s="261" t="str">
        <f>IF(G61="","",(I61*J61))</f>
        <v/>
      </c>
      <c r="L61" s="261" t="str">
        <f>IF(G61="","",(I61+K61))</f>
        <v/>
      </c>
      <c r="M61" s="220"/>
      <c r="N61" s="224"/>
    </row>
    <row r="62" spans="2:14" x14ac:dyDescent="0.3">
      <c r="B62" s="301"/>
      <c r="C62" s="301"/>
      <c r="D62" s="113"/>
      <c r="E62" s="113"/>
      <c r="F62" s="114"/>
      <c r="G62" s="115"/>
      <c r="H62" s="116"/>
      <c r="I62" s="261" t="str">
        <f t="shared" ref="I62:I67" si="6">IF(G62="","",(G62*H62))</f>
        <v/>
      </c>
      <c r="J62" s="118"/>
      <c r="K62" s="261" t="str">
        <f t="shared" ref="K62:K67" si="7">IF(G62="","",(I62*J62))</f>
        <v/>
      </c>
      <c r="L62" s="261" t="str">
        <f t="shared" ref="L62:L67" si="8">IF(G62="","",(I62+K62))</f>
        <v/>
      </c>
      <c r="M62" s="220"/>
      <c r="N62" s="224"/>
    </row>
    <row r="63" spans="2:14" outlineLevel="1" x14ac:dyDescent="0.3">
      <c r="B63" s="301"/>
      <c r="C63" s="301"/>
      <c r="D63" s="113"/>
      <c r="E63" s="113"/>
      <c r="F63" s="114"/>
      <c r="G63" s="115"/>
      <c r="H63" s="116"/>
      <c r="I63" s="261" t="str">
        <f t="shared" si="6"/>
        <v/>
      </c>
      <c r="J63" s="118"/>
      <c r="K63" s="261" t="str">
        <f t="shared" si="7"/>
        <v/>
      </c>
      <c r="L63" s="261" t="str">
        <f t="shared" si="8"/>
        <v/>
      </c>
      <c r="M63" s="220"/>
      <c r="N63" s="224"/>
    </row>
    <row r="64" spans="2:14" outlineLevel="1" x14ac:dyDescent="0.3">
      <c r="B64" s="301"/>
      <c r="C64" s="301"/>
      <c r="D64" s="113"/>
      <c r="E64" s="113"/>
      <c r="F64" s="114"/>
      <c r="G64" s="115"/>
      <c r="H64" s="116"/>
      <c r="I64" s="261" t="str">
        <f t="shared" si="6"/>
        <v/>
      </c>
      <c r="J64" s="118"/>
      <c r="K64" s="261" t="str">
        <f t="shared" si="7"/>
        <v/>
      </c>
      <c r="L64" s="261" t="str">
        <f t="shared" si="8"/>
        <v/>
      </c>
      <c r="M64" s="220"/>
      <c r="N64" s="224"/>
    </row>
    <row r="65" spans="2:14" outlineLevel="1" x14ac:dyDescent="0.3">
      <c r="B65" s="301"/>
      <c r="C65" s="301"/>
      <c r="D65" s="113"/>
      <c r="E65" s="113"/>
      <c r="F65" s="114"/>
      <c r="G65" s="115"/>
      <c r="H65" s="116"/>
      <c r="I65" s="261" t="str">
        <f t="shared" si="6"/>
        <v/>
      </c>
      <c r="J65" s="118"/>
      <c r="K65" s="261" t="str">
        <f t="shared" si="7"/>
        <v/>
      </c>
      <c r="L65" s="261" t="str">
        <f t="shared" si="8"/>
        <v/>
      </c>
      <c r="M65" s="220"/>
      <c r="N65" s="224"/>
    </row>
    <row r="66" spans="2:14" outlineLevel="1" x14ac:dyDescent="0.3">
      <c r="B66" s="301"/>
      <c r="C66" s="301"/>
      <c r="D66" s="113"/>
      <c r="E66" s="113"/>
      <c r="F66" s="114"/>
      <c r="G66" s="115"/>
      <c r="H66" s="116"/>
      <c r="I66" s="261" t="str">
        <f t="shared" si="6"/>
        <v/>
      </c>
      <c r="J66" s="118"/>
      <c r="K66" s="261" t="str">
        <f t="shared" si="7"/>
        <v/>
      </c>
      <c r="L66" s="261" t="str">
        <f t="shared" si="8"/>
        <v/>
      </c>
      <c r="M66" s="220"/>
      <c r="N66" s="224"/>
    </row>
    <row r="67" spans="2:14" outlineLevel="1" x14ac:dyDescent="0.3">
      <c r="B67" s="301"/>
      <c r="C67" s="301"/>
      <c r="D67" s="113"/>
      <c r="E67" s="113"/>
      <c r="F67" s="114"/>
      <c r="G67" s="115"/>
      <c r="H67" s="116"/>
      <c r="I67" s="261" t="str">
        <f t="shared" si="6"/>
        <v/>
      </c>
      <c r="J67" s="118"/>
      <c r="K67" s="261" t="str">
        <f t="shared" si="7"/>
        <v/>
      </c>
      <c r="L67" s="261" t="str">
        <f t="shared" si="8"/>
        <v/>
      </c>
      <c r="M67" s="220"/>
      <c r="N67" s="224"/>
    </row>
    <row r="68" spans="2:14" x14ac:dyDescent="0.3">
      <c r="B68" s="220"/>
      <c r="C68" s="220"/>
      <c r="D68" s="220"/>
      <c r="E68" s="262"/>
      <c r="F68" s="239"/>
      <c r="G68" s="239"/>
      <c r="H68" s="239" t="s">
        <v>13</v>
      </c>
      <c r="I68" s="239">
        <f>SUM(I61:I67)</f>
        <v>0</v>
      </c>
      <c r="J68" s="239"/>
      <c r="K68" s="239">
        <f>SUM(K61:K67)</f>
        <v>0</v>
      </c>
      <c r="L68" s="271">
        <f>SUM(L61:L67)</f>
        <v>0</v>
      </c>
      <c r="M68" s="220"/>
      <c r="N68" s="224"/>
    </row>
    <row r="69" spans="2:14" x14ac:dyDescent="0.3">
      <c r="B69" s="224"/>
      <c r="C69" s="224"/>
      <c r="D69" s="224"/>
      <c r="E69" s="224"/>
      <c r="F69" s="224"/>
      <c r="G69" s="224"/>
      <c r="H69" s="224"/>
      <c r="I69" s="224"/>
      <c r="J69" s="224"/>
      <c r="K69" s="224"/>
      <c r="L69" s="224"/>
      <c r="M69" s="224"/>
      <c r="N69" s="224"/>
    </row>
    <row r="70" spans="2:14" x14ac:dyDescent="0.3">
      <c r="B70" s="272" t="str">
        <f>Aprekiniem!G4&amp;".versija"</f>
        <v>6.4.versija</v>
      </c>
      <c r="C70" s="224"/>
      <c r="D70" s="224"/>
      <c r="E70" s="224"/>
      <c r="F70" s="224"/>
      <c r="G70" s="224"/>
      <c r="H70" s="224"/>
      <c r="I70" s="224"/>
      <c r="J70" s="224"/>
      <c r="K70" s="224"/>
      <c r="L70" s="224" t="s">
        <v>75</v>
      </c>
      <c r="M70" s="224"/>
      <c r="N70" s="224"/>
    </row>
    <row r="71" spans="2:14" hidden="1" x14ac:dyDescent="0.3">
      <c r="N71" s="224"/>
    </row>
    <row r="112" ht="11.25" hidden="1" customHeight="1" x14ac:dyDescent="0.3"/>
  </sheetData>
  <sheetProtection algorithmName="SHA-512" hashValue="bNnr66C7gtwEn4sx16buuLnM3qj/h08qar7wO/D4tMCKIso6wYEkIIcdjI31DVxEpMb3fxBG4ssqeeCsFGMNWQ==" saltValue="e7pCkbSO5Oo8k740M1SIGQ==" spinCount="100000" sheet="1" formatCells="0" formatColumns="0" formatRows="0"/>
  <mergeCells count="70">
    <mergeCell ref="B67:C67"/>
    <mergeCell ref="B65:C65"/>
    <mergeCell ref="B66:C66"/>
    <mergeCell ref="I59:I60"/>
    <mergeCell ref="K59:K60"/>
    <mergeCell ref="B61:C61"/>
    <mergeCell ref="B62:C62"/>
    <mergeCell ref="B63:C63"/>
    <mergeCell ref="B64:C64"/>
    <mergeCell ref="B45:C45"/>
    <mergeCell ref="B46:C46"/>
    <mergeCell ref="B47:C47"/>
    <mergeCell ref="D59:D60"/>
    <mergeCell ref="B39:C39"/>
    <mergeCell ref="B40:C40"/>
    <mergeCell ref="B41:C41"/>
    <mergeCell ref="B42:C42"/>
    <mergeCell ref="B43:C43"/>
    <mergeCell ref="B48:C48"/>
    <mergeCell ref="B49:C49"/>
    <mergeCell ref="C58:L58"/>
    <mergeCell ref="L59:L60"/>
    <mergeCell ref="J59:J60"/>
    <mergeCell ref="G59:G60"/>
    <mergeCell ref="B38:C38"/>
    <mergeCell ref="E59:F59"/>
    <mergeCell ref="H59:H60"/>
    <mergeCell ref="B17:C17"/>
    <mergeCell ref="B18:C18"/>
    <mergeCell ref="B35:C35"/>
    <mergeCell ref="B36:C36"/>
    <mergeCell ref="B37:C37"/>
    <mergeCell ref="B28:C28"/>
    <mergeCell ref="B34:C34"/>
    <mergeCell ref="B19:C19"/>
    <mergeCell ref="B20:C20"/>
    <mergeCell ref="B21:C21"/>
    <mergeCell ref="B22:C22"/>
    <mergeCell ref="B59:C60"/>
    <mergeCell ref="B44:C44"/>
    <mergeCell ref="E2:M2"/>
    <mergeCell ref="E12:F12"/>
    <mergeCell ref="H12:H13"/>
    <mergeCell ref="I12:I13"/>
    <mergeCell ref="L12:L13"/>
    <mergeCell ref="E4:G4"/>
    <mergeCell ref="E6:F6"/>
    <mergeCell ref="G12:G13"/>
    <mergeCell ref="C11:L11"/>
    <mergeCell ref="D12:D13"/>
    <mergeCell ref="B12:C13"/>
    <mergeCell ref="F7:L7"/>
    <mergeCell ref="K12:K13"/>
    <mergeCell ref="J12:J13"/>
    <mergeCell ref="J33:J34"/>
    <mergeCell ref="C32:L32"/>
    <mergeCell ref="B23:C23"/>
    <mergeCell ref="B24:C24"/>
    <mergeCell ref="B25:C25"/>
    <mergeCell ref="B26:C26"/>
    <mergeCell ref="B27:C27"/>
    <mergeCell ref="H33:H34"/>
    <mergeCell ref="I33:I34"/>
    <mergeCell ref="L33:L34"/>
    <mergeCell ref="K33:K34"/>
    <mergeCell ref="B14:C14"/>
    <mergeCell ref="B15:C15"/>
    <mergeCell ref="B16:C16"/>
    <mergeCell ref="G33:G34"/>
    <mergeCell ref="E33:F33"/>
  </mergeCells>
  <phoneticPr fontId="47" type="noConversion"/>
  <dataValidations count="1">
    <dataValidation type="list" allowBlank="1" showInputMessage="1" showErrorMessage="1" sqref="E6" xr:uid="{98A7DC69-C6AB-4DD6-AB2A-3034F79395D1}">
      <formula1>"Sīkais (mikro) vai mazais komersants,Vidējais komersants,Lielais komersants"</formula1>
    </dataValidation>
  </dataValidations>
  <pageMargins left="0.25" right="0.25" top="0.75" bottom="0.75" header="0.3" footer="0.3"/>
  <pageSetup paperSize="9" scale="59"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1291F9F-2957-4021-B934-0291FAD7536D}">
          <x14:formula1>
            <xm:f>Aprekiniem!$F$16:$F$17</xm:f>
          </x14:formula1>
          <xm:sqref>J61:J67 J35:J49 J14:J28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41DAF-0CC0-4DF7-B12B-10E145E42842}">
  <sheetPr>
    <tabColor theme="8" tint="0.79998168889431442"/>
    <outlinePr summaryBelow="0" summaryRight="0"/>
  </sheetPr>
  <dimension ref="A1:AE61"/>
  <sheetViews>
    <sheetView showGridLines="0" topLeftCell="A23" zoomScaleNormal="100" workbookViewId="0">
      <selection activeCell="B28" sqref="B28"/>
    </sheetView>
  </sheetViews>
  <sheetFormatPr defaultColWidth="0" defaultRowHeight="15" customHeight="1" x14ac:dyDescent="0.25"/>
  <cols>
    <col min="1" max="1" width="2.140625" customWidth="1"/>
    <col min="2" max="2" width="5.7109375" customWidth="1"/>
    <col min="3" max="3" width="38.7109375" customWidth="1"/>
    <col min="4" max="4" width="22.85546875" customWidth="1"/>
    <col min="5" max="5" width="16.85546875" customWidth="1"/>
    <col min="6" max="6" width="1.5703125" customWidth="1"/>
    <col min="7" max="7" width="21.5703125" customWidth="1"/>
    <col min="8" max="11" width="15.7109375" customWidth="1"/>
    <col min="12" max="12" width="15.5703125" customWidth="1"/>
    <col min="13" max="13" width="16.28515625" customWidth="1"/>
    <col min="14" max="15" width="15.5703125" style="26" customWidth="1"/>
    <col min="16" max="16" width="3.7109375" style="48" customWidth="1"/>
    <col min="17" max="20" width="9.140625" hidden="1" customWidth="1"/>
    <col min="21" max="31" width="0" hidden="1" customWidth="1"/>
    <col min="32" max="16384" width="9.140625" hidden="1"/>
  </cols>
  <sheetData>
    <row r="1" spans="1:30" s="1" customFormat="1" ht="16.5" hidden="1" x14ac:dyDescent="0.3">
      <c r="B1" s="2"/>
      <c r="C1" s="2"/>
      <c r="D1" s="2"/>
      <c r="E1" s="2"/>
      <c r="F1" s="2"/>
      <c r="G1" s="2"/>
      <c r="H1" s="2"/>
      <c r="I1" s="2"/>
      <c r="J1" s="2"/>
      <c r="K1" s="2"/>
      <c r="L1" s="2"/>
      <c r="M1" s="2"/>
      <c r="N1" s="88"/>
      <c r="O1" s="88"/>
      <c r="P1" s="44"/>
      <c r="Q1" s="2"/>
      <c r="R1" s="2"/>
      <c r="S1" s="2"/>
      <c r="T1" s="2"/>
      <c r="U1" s="2"/>
      <c r="V1" s="2"/>
      <c r="W1" s="2"/>
      <c r="X1" s="2"/>
      <c r="Y1" s="2"/>
      <c r="Z1" s="2"/>
      <c r="AA1" s="2"/>
      <c r="AB1" s="2"/>
      <c r="AC1" s="2"/>
      <c r="AD1" s="2"/>
    </row>
    <row r="2" spans="1:30" s="1" customFormat="1" ht="76.5" customHeight="1" x14ac:dyDescent="0.3">
      <c r="B2" s="2"/>
      <c r="C2" s="2"/>
      <c r="D2" s="2"/>
      <c r="E2" s="2"/>
      <c r="F2" s="2"/>
      <c r="G2" s="2"/>
      <c r="H2" s="327" t="s">
        <v>144</v>
      </c>
      <c r="I2" s="327"/>
      <c r="J2" s="327"/>
      <c r="K2" s="327"/>
      <c r="L2" s="327"/>
      <c r="M2" s="327"/>
      <c r="N2" s="327"/>
      <c r="O2" s="327"/>
      <c r="P2" s="45"/>
      <c r="Q2" s="33"/>
      <c r="R2" s="33"/>
      <c r="S2" s="33"/>
      <c r="T2" s="33"/>
      <c r="U2" s="33"/>
      <c r="V2" s="33"/>
      <c r="W2" s="33"/>
      <c r="X2" s="33"/>
      <c r="Y2" s="33"/>
      <c r="Z2" s="2"/>
      <c r="AA2" s="2"/>
      <c r="AB2" s="2"/>
      <c r="AC2" s="2"/>
      <c r="AD2" s="2"/>
    </row>
    <row r="3" spans="1:30" ht="18" hidden="1" x14ac:dyDescent="0.25">
      <c r="B3" s="74" t="s">
        <v>102</v>
      </c>
      <c r="C3" s="6"/>
      <c r="D3" s="6"/>
      <c r="E3" s="6"/>
      <c r="F3" s="6"/>
      <c r="G3" s="6"/>
      <c r="H3" s="6"/>
      <c r="I3" s="6"/>
      <c r="J3" s="6"/>
      <c r="K3" s="6"/>
      <c r="L3" s="6"/>
      <c r="M3" s="6"/>
      <c r="N3" s="92"/>
      <c r="O3" s="92"/>
    </row>
    <row r="4" spans="1:30" ht="25.5" customHeight="1" x14ac:dyDescent="0.3">
      <c r="B4" s="12"/>
      <c r="C4" s="328" t="s">
        <v>103</v>
      </c>
      <c r="D4" s="328" t="e">
        <f>ROUNDDOWN(IF(Aprekiniem!$B$23=1,#REF!,IF((VLOOKUP(Tāme!E9,Aprekiniem!$A$4:$C$6,3,FALSE)*#REF!)&gt;#REF!,#REF!,VLOOKUP(Tāme!E9,Aprekiniem!A7:C9,3,FALSE)*#REF!)),2)</f>
        <v>#REF!</v>
      </c>
      <c r="E4" s="73">
        <f>Tāme!I53</f>
        <v>0</v>
      </c>
      <c r="F4" s="13"/>
      <c r="G4" s="14"/>
      <c r="H4" s="15"/>
      <c r="I4" s="13"/>
      <c r="J4" s="329"/>
      <c r="K4" s="329"/>
      <c r="L4" s="13"/>
      <c r="M4" s="13"/>
      <c r="N4" s="91"/>
      <c r="O4" s="91"/>
    </row>
    <row r="5" spans="1:30" hidden="1" x14ac:dyDescent="0.25"/>
    <row r="6" spans="1:30" s="10" customFormat="1" ht="20.25" customHeight="1" x14ac:dyDescent="0.25">
      <c r="A6" s="11"/>
      <c r="B6" s="6" t="s">
        <v>71</v>
      </c>
      <c r="C6" s="7"/>
      <c r="D6" s="7"/>
      <c r="E6" s="7"/>
      <c r="F6" s="7"/>
      <c r="G6" s="7"/>
      <c r="H6" s="7"/>
      <c r="I6" s="7"/>
      <c r="J6" s="7"/>
      <c r="K6" s="7"/>
      <c r="L6" s="7"/>
      <c r="M6" s="7"/>
      <c r="N6" s="89"/>
      <c r="O6" s="89"/>
      <c r="P6" s="46"/>
    </row>
    <row r="7" spans="1:30" s="1" customFormat="1" ht="42" customHeight="1" x14ac:dyDescent="0.3">
      <c r="B7" s="330" t="s">
        <v>145</v>
      </c>
      <c r="C7" s="330"/>
      <c r="D7" s="330"/>
      <c r="E7" s="330"/>
      <c r="F7" s="330"/>
      <c r="G7" s="330"/>
      <c r="H7" s="330"/>
      <c r="I7" s="330"/>
      <c r="J7" s="330"/>
      <c r="K7" s="330"/>
      <c r="L7" s="330"/>
      <c r="M7" s="330"/>
      <c r="N7" s="330"/>
      <c r="O7" s="330"/>
      <c r="P7" s="45"/>
      <c r="Q7" s="33"/>
      <c r="R7" s="33"/>
      <c r="S7" s="33"/>
      <c r="T7" s="33"/>
      <c r="U7" s="33"/>
      <c r="V7" s="33"/>
      <c r="W7" s="33"/>
      <c r="X7" s="33"/>
      <c r="Y7" s="33"/>
      <c r="Z7" s="2"/>
      <c r="AA7" s="2"/>
      <c r="AB7" s="2"/>
      <c r="AC7" s="2"/>
      <c r="AD7" s="2"/>
    </row>
    <row r="8" spans="1:30" s="1" customFormat="1" ht="22.5" customHeight="1" x14ac:dyDescent="0.3">
      <c r="B8" s="34"/>
      <c r="C8" s="323" t="s">
        <v>91</v>
      </c>
      <c r="D8" s="323"/>
      <c r="E8" s="165">
        <f>IF(E4*30%&gt;1950000,1950000,ROUNDDOWN(E4*30%,2))</f>
        <v>0</v>
      </c>
      <c r="F8" s="35"/>
      <c r="G8" s="36"/>
      <c r="H8" s="37"/>
      <c r="I8" s="37"/>
      <c r="J8" s="37"/>
      <c r="K8" s="37"/>
      <c r="L8" s="37"/>
      <c r="M8" s="38"/>
      <c r="N8" s="331"/>
      <c r="O8" s="331"/>
      <c r="P8" s="47"/>
      <c r="Q8" s="39"/>
      <c r="R8" s="33"/>
      <c r="S8" s="33"/>
      <c r="T8" s="33"/>
      <c r="U8" s="33"/>
      <c r="V8" s="33"/>
      <c r="W8" s="33"/>
      <c r="X8" s="33"/>
      <c r="Y8" s="33"/>
      <c r="Z8" s="2"/>
      <c r="AA8" s="2"/>
      <c r="AB8" s="2"/>
      <c r="AC8" s="2"/>
      <c r="AD8" s="2"/>
    </row>
    <row r="9" spans="1:30" s="1" customFormat="1" ht="22.5" customHeight="1" x14ac:dyDescent="0.3">
      <c r="B9" s="34"/>
      <c r="C9" s="323" t="s">
        <v>92</v>
      </c>
      <c r="D9" s="324"/>
      <c r="E9" s="166">
        <f>E8</f>
        <v>0</v>
      </c>
      <c r="F9" s="40"/>
      <c r="G9" s="108" t="s">
        <v>90</v>
      </c>
      <c r="H9" s="37"/>
      <c r="I9" s="37"/>
      <c r="J9" s="37"/>
      <c r="K9" s="37"/>
      <c r="L9" s="37"/>
      <c r="M9" s="41"/>
      <c r="N9" s="90"/>
      <c r="O9" s="90"/>
      <c r="P9" s="47"/>
      <c r="Q9" s="39"/>
      <c r="R9" s="33"/>
      <c r="S9" s="33"/>
      <c r="T9" s="33"/>
      <c r="U9" s="33"/>
      <c r="V9" s="33"/>
      <c r="W9" s="33"/>
      <c r="X9" s="33"/>
      <c r="Y9" s="33"/>
      <c r="Z9" s="2"/>
      <c r="AA9" s="2"/>
      <c r="AB9" s="2"/>
      <c r="AC9" s="2"/>
      <c r="AD9" s="2"/>
    </row>
    <row r="10" spans="1:30" s="1" customFormat="1" ht="22.5" customHeight="1" x14ac:dyDescent="0.3">
      <c r="B10" s="34"/>
      <c r="C10" s="323" t="s">
        <v>89</v>
      </c>
      <c r="D10" s="323"/>
      <c r="E10" s="42" t="str">
        <f>IF(Aprekiniem!B23=1,"Deminimis atbalsts","VGAR atbalsts")</f>
        <v>Deminimis atbalsts</v>
      </c>
      <c r="F10" s="40"/>
      <c r="G10" s="40"/>
      <c r="H10" s="37"/>
      <c r="I10" s="37"/>
      <c r="J10" s="37"/>
      <c r="K10" s="37"/>
      <c r="L10" s="37"/>
      <c r="M10" s="41"/>
      <c r="N10" s="90"/>
      <c r="O10" s="90"/>
      <c r="P10" s="47"/>
      <c r="Q10" s="39"/>
      <c r="R10" s="33"/>
      <c r="S10" s="33"/>
      <c r="T10" s="33"/>
      <c r="U10" s="33"/>
      <c r="V10" s="33"/>
      <c r="W10" s="33"/>
      <c r="X10" s="33"/>
      <c r="Y10" s="33"/>
      <c r="Z10" s="2"/>
      <c r="AA10" s="2"/>
      <c r="AB10" s="2"/>
      <c r="AC10" s="2"/>
      <c r="AD10" s="2"/>
    </row>
    <row r="12" spans="1:30" s="13" customFormat="1" ht="33.75" customHeight="1" x14ac:dyDescent="0.3">
      <c r="A12" s="1"/>
      <c r="B12" s="325" t="str">
        <f>IF(Aprekiniem!B23=1,"Pieejamais de minimis atbalsta apmērs pieļauj atbalsta piešķiršanu kā de minimis atbalstu, tādēļ šī darba lapa NAV jāaizpilda- pārejiet uz darba lapu Finansējums!","Pieejamais de minimis atbalsta apmērs nepieļauj atbalsta piešķiršanu kā de minimis atbalstu. Atbalsts var tikt piešķirts kā VGAR atbalsts, ja projekts nav uzsākts pirms atbalsta pieteikuma iesniegšanas.")</f>
        <v>Pieejamais de minimis atbalsta apmērs pieļauj atbalsta piešķiršanu kā de minimis atbalstu, tādēļ šī darba lapa NAV jāaizpilda- pārejiet uz darba lapu Finansējums!</v>
      </c>
      <c r="C12" s="325"/>
      <c r="D12" s="325"/>
      <c r="E12" s="325"/>
      <c r="F12" s="325"/>
      <c r="G12" s="325"/>
      <c r="H12" s="325"/>
      <c r="I12" s="325"/>
      <c r="J12" s="325"/>
      <c r="K12" s="325"/>
      <c r="L12" s="325"/>
      <c r="M12" s="325"/>
      <c r="N12" s="325"/>
      <c r="O12" s="325"/>
      <c r="P12" s="47"/>
      <c r="Q12" s="39"/>
      <c r="R12" s="33"/>
      <c r="S12" s="33"/>
      <c r="T12" s="33"/>
      <c r="U12" s="33"/>
      <c r="V12" s="33"/>
      <c r="W12" s="33"/>
      <c r="X12" s="33"/>
      <c r="Y12" s="33"/>
      <c r="Z12" s="2"/>
      <c r="AA12" s="2"/>
      <c r="AB12" s="2"/>
      <c r="AC12" s="2"/>
      <c r="AD12" s="2"/>
    </row>
    <row r="13" spans="1:30" s="13" customFormat="1" ht="35.25" customHeight="1" x14ac:dyDescent="0.3">
      <c r="A13" s="1"/>
      <c r="B13" s="326" t="str">
        <f>IF(Tāme!I50&gt;0,"VGAR atbalsta gadījumā ir noteikta atšķirīga maksimālā atbalsta intensitāte akumulēšanas iekārtām. 
Lūdzam ņemt vērā, ka akumulēšanas iekārtu finansēšanai pieejamais Altum aizdevuma apjoms var tikt samazināts!","")</f>
        <v/>
      </c>
      <c r="C13" s="326"/>
      <c r="D13" s="326"/>
      <c r="E13" s="326"/>
      <c r="F13" s="326"/>
      <c r="G13" s="326"/>
      <c r="H13" s="326"/>
      <c r="I13" s="326"/>
      <c r="J13" s="326"/>
      <c r="K13" s="326"/>
      <c r="L13" s="326"/>
      <c r="M13" s="326"/>
      <c r="N13" s="326"/>
      <c r="O13" s="326"/>
      <c r="P13" s="47"/>
      <c r="Q13" s="39"/>
      <c r="R13" s="33"/>
      <c r="S13" s="33"/>
      <c r="T13" s="33"/>
      <c r="U13" s="33"/>
      <c r="V13" s="33"/>
      <c r="W13" s="33"/>
      <c r="X13" s="33"/>
      <c r="Y13" s="33"/>
      <c r="Z13" s="2"/>
      <c r="AA13" s="2"/>
      <c r="AB13" s="2"/>
      <c r="AC13" s="2"/>
      <c r="AD13" s="2"/>
    </row>
    <row r="14" spans="1:30" ht="17.25" customHeight="1" x14ac:dyDescent="0.3">
      <c r="A14" s="1"/>
      <c r="B14" s="223"/>
      <c r="C14" s="103" t="s">
        <v>142</v>
      </c>
      <c r="D14" s="102"/>
      <c r="E14" s="102"/>
      <c r="F14" s="102"/>
      <c r="G14" s="102"/>
      <c r="H14" s="102"/>
      <c r="I14" s="102"/>
      <c r="J14" s="102"/>
      <c r="K14" s="102"/>
      <c r="L14" s="102"/>
      <c r="M14" s="288"/>
      <c r="N14" s="288"/>
      <c r="O14" s="288"/>
      <c r="P14" s="47"/>
      <c r="Q14" s="39"/>
    </row>
    <row r="15" spans="1:30" s="282" customFormat="1" ht="17.25" customHeight="1" x14ac:dyDescent="0.3">
      <c r="A15" s="279"/>
      <c r="B15" s="283"/>
      <c r="C15" s="284"/>
      <c r="D15" s="285"/>
      <c r="E15" s="285"/>
      <c r="F15" s="285"/>
      <c r="G15" s="285"/>
      <c r="H15" s="285"/>
      <c r="I15" s="285"/>
      <c r="J15" s="285"/>
      <c r="K15" s="285"/>
      <c r="L15" s="285"/>
      <c r="M15" s="276"/>
      <c r="N15" s="276"/>
      <c r="O15" s="276"/>
      <c r="P15" s="280"/>
      <c r="Q15" s="281"/>
    </row>
    <row r="16" spans="1:30" s="282" customFormat="1" ht="17.25" customHeight="1" x14ac:dyDescent="0.3">
      <c r="A16" s="279"/>
      <c r="B16" s="283"/>
      <c r="C16" s="286" t="s">
        <v>152</v>
      </c>
      <c r="D16" s="17"/>
      <c r="E16" s="287">
        <f>Tāme!I29</f>
        <v>0</v>
      </c>
      <c r="F16" s="285"/>
      <c r="G16" s="297" t="s">
        <v>155</v>
      </c>
      <c r="H16" s="294"/>
      <c r="I16" s="285"/>
      <c r="J16" s="285"/>
      <c r="K16" s="285"/>
      <c r="L16" s="285"/>
      <c r="M16" s="276"/>
      <c r="N16" s="276"/>
      <c r="O16" s="276"/>
      <c r="P16" s="280"/>
      <c r="Q16" s="281"/>
    </row>
    <row r="17" spans="1:30" s="282" customFormat="1" ht="17.25" customHeight="1" x14ac:dyDescent="0.3">
      <c r="A17" s="279"/>
      <c r="B17" s="283"/>
      <c r="C17" s="286" t="s">
        <v>153</v>
      </c>
      <c r="D17" s="17"/>
      <c r="E17" s="287">
        <f>ROUNDDOWN(IFERROR(E9/E4*E16,0),2)</f>
        <v>0</v>
      </c>
      <c r="F17" s="285"/>
      <c r="G17" s="296"/>
      <c r="H17" s="285"/>
      <c r="I17" s="285"/>
      <c r="J17" s="285"/>
      <c r="K17" s="285"/>
      <c r="L17" s="285"/>
      <c r="M17" s="276"/>
      <c r="N17" s="276"/>
      <c r="O17" s="276"/>
      <c r="P17" s="280"/>
      <c r="Q17" s="281"/>
    </row>
    <row r="18" spans="1:30" s="282" customFormat="1" ht="17.25" customHeight="1" x14ac:dyDescent="0.3">
      <c r="A18" s="279"/>
      <c r="B18" s="283"/>
      <c r="C18" s="286" t="s">
        <v>154</v>
      </c>
      <c r="D18" s="17"/>
      <c r="E18" s="287">
        <f>Finansējums!J12</f>
        <v>0</v>
      </c>
      <c r="F18" s="285"/>
      <c r="G18" s="297" t="s">
        <v>156</v>
      </c>
      <c r="H18" s="285"/>
      <c r="I18" s="285"/>
      <c r="J18" s="285"/>
      <c r="K18" s="285"/>
      <c r="L18" s="285"/>
      <c r="M18" s="276"/>
      <c r="N18" s="276"/>
      <c r="O18" s="276"/>
      <c r="P18" s="280"/>
      <c r="Q18" s="281"/>
    </row>
    <row r="19" spans="1:30" ht="30" customHeight="1" x14ac:dyDescent="0.3">
      <c r="A19" s="1"/>
      <c r="B19" s="238"/>
      <c r="C19" s="275"/>
      <c r="D19" s="276"/>
      <c r="E19" s="276"/>
      <c r="F19" s="276"/>
      <c r="G19" s="276"/>
      <c r="H19" s="276"/>
      <c r="I19" s="276"/>
      <c r="J19" s="276"/>
      <c r="K19" s="276"/>
      <c r="L19" s="276"/>
      <c r="M19" s="276"/>
      <c r="N19" s="276"/>
      <c r="O19" s="276"/>
      <c r="P19" s="47"/>
      <c r="Q19" s="39"/>
    </row>
    <row r="20" spans="1:30" ht="19.5" customHeight="1" x14ac:dyDescent="0.3">
      <c r="A20" s="1"/>
      <c r="B20" s="223"/>
      <c r="C20" s="103" t="s">
        <v>148</v>
      </c>
      <c r="D20" s="102"/>
      <c r="E20" s="102"/>
      <c r="F20" s="102"/>
      <c r="G20" s="102"/>
      <c r="H20" s="102"/>
      <c r="I20" s="102"/>
      <c r="J20" s="102"/>
      <c r="K20" s="102"/>
      <c r="L20" s="102"/>
      <c r="M20" s="288"/>
      <c r="N20" s="288"/>
      <c r="O20" s="288"/>
      <c r="P20" s="47"/>
      <c r="Q20" s="39"/>
    </row>
    <row r="21" spans="1:30" s="282" customFormat="1" ht="17.25" customHeight="1" x14ac:dyDescent="0.3">
      <c r="A21" s="279"/>
      <c r="B21" s="283"/>
      <c r="C21" s="284"/>
      <c r="D21" s="285"/>
      <c r="E21" s="285"/>
      <c r="F21" s="285"/>
      <c r="G21" s="285"/>
      <c r="H21" s="285"/>
      <c r="I21" s="285"/>
      <c r="J21" s="285"/>
      <c r="K21" s="285"/>
      <c r="L21" s="285"/>
      <c r="M21" s="276"/>
      <c r="N21" s="276"/>
      <c r="O21" s="276"/>
      <c r="P21" s="280"/>
      <c r="Q21" s="281"/>
    </row>
    <row r="22" spans="1:30" s="282" customFormat="1" ht="17.25" customHeight="1" x14ac:dyDescent="0.3">
      <c r="A22" s="279"/>
      <c r="B22" s="283"/>
      <c r="C22" s="286" t="s">
        <v>152</v>
      </c>
      <c r="D22" s="17"/>
      <c r="E22" s="287">
        <f>Tāme!I50</f>
        <v>0</v>
      </c>
      <c r="F22" s="285"/>
      <c r="G22" s="297" t="s">
        <v>155</v>
      </c>
      <c r="H22" s="294"/>
      <c r="I22" s="285"/>
      <c r="J22" s="285"/>
      <c r="K22" s="285"/>
      <c r="L22" s="285"/>
      <c r="M22" s="276"/>
      <c r="N22" s="276"/>
      <c r="O22" s="276"/>
      <c r="P22" s="280"/>
      <c r="Q22" s="281"/>
    </row>
    <row r="23" spans="1:30" s="282" customFormat="1" ht="17.25" customHeight="1" x14ac:dyDescent="0.3">
      <c r="A23" s="279"/>
      <c r="B23" s="283"/>
      <c r="C23" s="286" t="s">
        <v>153</v>
      </c>
      <c r="D23" s="17"/>
      <c r="E23" s="287">
        <f>ROUNDDOWN(IFERROR(E9/E4*E22,0),2)</f>
        <v>0</v>
      </c>
      <c r="F23" s="285"/>
      <c r="G23" s="296"/>
      <c r="H23" s="285"/>
      <c r="I23" s="285"/>
      <c r="J23" s="285"/>
      <c r="K23" s="285"/>
      <c r="L23" s="285"/>
      <c r="M23" s="276"/>
      <c r="N23" s="276"/>
      <c r="O23" s="276"/>
      <c r="P23" s="280"/>
      <c r="Q23" s="281"/>
    </row>
    <row r="24" spans="1:30" s="282" customFormat="1" ht="17.25" customHeight="1" x14ac:dyDescent="0.3">
      <c r="A24" s="279"/>
      <c r="B24" s="283"/>
      <c r="C24" s="286" t="s">
        <v>154</v>
      </c>
      <c r="D24" s="17"/>
      <c r="E24" s="287">
        <f>Finansējums!J28</f>
        <v>0</v>
      </c>
      <c r="F24" s="285"/>
      <c r="G24" s="297" t="s">
        <v>156</v>
      </c>
      <c r="H24" s="285"/>
      <c r="I24" s="285"/>
      <c r="J24" s="285"/>
      <c r="K24" s="285"/>
      <c r="L24" s="285"/>
      <c r="M24" s="276"/>
      <c r="N24" s="276"/>
      <c r="O24" s="276"/>
      <c r="P24" s="280"/>
      <c r="Q24" s="281"/>
    </row>
    <row r="25" spans="1:30" s="277" customFormat="1" ht="16.5" customHeight="1" collapsed="1" x14ac:dyDescent="0.3">
      <c r="B25" s="289"/>
      <c r="C25" s="322"/>
      <c r="D25" s="322"/>
      <c r="E25" s="290"/>
      <c r="F25" s="291"/>
      <c r="G25" s="298"/>
      <c r="H25" s="321"/>
      <c r="I25" s="321"/>
      <c r="J25" s="321"/>
      <c r="K25" s="321"/>
      <c r="L25" s="292"/>
      <c r="M25" s="293"/>
      <c r="N25" s="290"/>
      <c r="O25" s="290"/>
      <c r="P25" s="278"/>
    </row>
    <row r="26" spans="1:30" s="277" customFormat="1" ht="16.5" customHeight="1" x14ac:dyDescent="0.3">
      <c r="B26" s="289"/>
      <c r="C26" s="322"/>
      <c r="D26" s="322"/>
      <c r="E26" s="290"/>
      <c r="F26" s="291"/>
      <c r="G26" s="293"/>
      <c r="H26" s="321"/>
      <c r="I26" s="321"/>
      <c r="J26" s="321"/>
      <c r="K26" s="321"/>
      <c r="L26" s="292"/>
      <c r="M26" s="293"/>
      <c r="N26" s="290"/>
      <c r="O26" s="290"/>
      <c r="P26" s="278"/>
    </row>
    <row r="27" spans="1:30" s="48" customFormat="1" x14ac:dyDescent="0.25">
      <c r="A27"/>
      <c r="B27"/>
      <c r="C27"/>
      <c r="D27"/>
      <c r="E27"/>
      <c r="F27"/>
      <c r="G27"/>
      <c r="H27"/>
      <c r="I27"/>
      <c r="J27"/>
      <c r="K27"/>
      <c r="L27"/>
      <c r="M27"/>
      <c r="N27" s="26"/>
      <c r="O27" s="26"/>
      <c r="Q27"/>
      <c r="R27"/>
      <c r="S27"/>
      <c r="T27"/>
      <c r="U27"/>
      <c r="V27"/>
      <c r="W27"/>
      <c r="X27"/>
      <c r="Y27"/>
      <c r="Z27"/>
      <c r="AA27"/>
      <c r="AB27"/>
      <c r="AC27"/>
      <c r="AD27"/>
    </row>
    <row r="28" spans="1:30" s="48" customFormat="1" x14ac:dyDescent="0.25">
      <c r="A28"/>
      <c r="B28" t="str">
        <f>Tāme!B70</f>
        <v>6.4.versija</v>
      </c>
      <c r="C28"/>
      <c r="D28"/>
      <c r="E28"/>
      <c r="F28"/>
      <c r="G28"/>
      <c r="H28"/>
      <c r="I28"/>
      <c r="J28"/>
      <c r="K28"/>
      <c r="L28"/>
      <c r="M28"/>
      <c r="N28" s="26"/>
      <c r="O28" s="26"/>
      <c r="Q28"/>
      <c r="R28"/>
      <c r="S28"/>
      <c r="T28"/>
      <c r="U28"/>
      <c r="V28"/>
      <c r="W28"/>
      <c r="X28"/>
      <c r="Y28"/>
      <c r="Z28"/>
      <c r="AA28"/>
      <c r="AB28"/>
      <c r="AC28"/>
      <c r="AD28"/>
    </row>
    <row r="29" spans="1:30" s="48" customFormat="1" x14ac:dyDescent="0.25">
      <c r="A29"/>
      <c r="B29"/>
      <c r="C29"/>
      <c r="D29"/>
      <c r="E29"/>
      <c r="F29"/>
      <c r="G29"/>
      <c r="H29"/>
      <c r="I29"/>
      <c r="J29"/>
      <c r="K29"/>
      <c r="L29"/>
      <c r="M29"/>
      <c r="N29" s="26"/>
      <c r="O29" s="26"/>
      <c r="Q29"/>
      <c r="R29"/>
      <c r="S29"/>
      <c r="T29"/>
      <c r="U29"/>
      <c r="V29"/>
      <c r="W29"/>
      <c r="X29"/>
      <c r="Y29"/>
      <c r="Z29"/>
      <c r="AA29"/>
      <c r="AB29"/>
      <c r="AC29"/>
      <c r="AD29"/>
    </row>
    <row r="30" spans="1:30" s="48" customFormat="1" x14ac:dyDescent="0.25">
      <c r="A30"/>
      <c r="B30"/>
      <c r="C30"/>
      <c r="D30"/>
      <c r="E30"/>
      <c r="F30"/>
      <c r="G30"/>
      <c r="H30"/>
      <c r="I30"/>
      <c r="J30"/>
      <c r="K30"/>
      <c r="L30"/>
      <c r="M30"/>
      <c r="N30" s="26"/>
      <c r="O30" s="26"/>
      <c r="Q30"/>
      <c r="R30"/>
      <c r="S30"/>
      <c r="T30"/>
      <c r="U30"/>
      <c r="V30"/>
      <c r="W30"/>
      <c r="X30"/>
      <c r="Y30"/>
      <c r="Z30"/>
      <c r="AA30"/>
      <c r="AB30"/>
      <c r="AC30"/>
      <c r="AD30"/>
    </row>
    <row r="31" spans="1:30" s="48" customFormat="1" x14ac:dyDescent="0.25">
      <c r="A31"/>
      <c r="B31"/>
      <c r="C31"/>
      <c r="D31"/>
      <c r="E31"/>
      <c r="F31"/>
      <c r="G31"/>
      <c r="H31"/>
      <c r="I31"/>
      <c r="J31"/>
      <c r="K31"/>
      <c r="L31"/>
      <c r="M31"/>
      <c r="N31" s="26"/>
      <c r="O31" s="26"/>
      <c r="Q31"/>
      <c r="R31"/>
      <c r="S31"/>
      <c r="T31"/>
      <c r="U31"/>
      <c r="V31"/>
      <c r="W31"/>
      <c r="X31"/>
      <c r="Y31"/>
      <c r="Z31"/>
      <c r="AA31"/>
      <c r="AB31"/>
      <c r="AC31"/>
      <c r="AD31"/>
    </row>
    <row r="32" spans="1:30" s="48" customFormat="1" x14ac:dyDescent="0.25">
      <c r="A32"/>
      <c r="B32"/>
      <c r="C32"/>
      <c r="D32"/>
      <c r="E32"/>
      <c r="F32"/>
      <c r="G32"/>
      <c r="H32"/>
      <c r="I32"/>
      <c r="J32"/>
      <c r="K32"/>
      <c r="L32"/>
      <c r="M32"/>
      <c r="N32" s="26"/>
      <c r="O32" s="26"/>
      <c r="Q32"/>
      <c r="R32"/>
      <c r="S32"/>
      <c r="T32"/>
      <c r="U32"/>
      <c r="V32"/>
      <c r="W32"/>
      <c r="X32"/>
      <c r="Y32"/>
      <c r="Z32"/>
      <c r="AA32"/>
      <c r="AB32"/>
      <c r="AC32"/>
      <c r="AD32"/>
    </row>
    <row r="33" spans="1:30" s="48" customFormat="1" x14ac:dyDescent="0.25">
      <c r="A33"/>
      <c r="B33"/>
      <c r="C33"/>
      <c r="D33"/>
      <c r="E33"/>
      <c r="F33"/>
      <c r="G33"/>
      <c r="H33"/>
      <c r="I33"/>
      <c r="J33"/>
      <c r="K33"/>
      <c r="L33"/>
      <c r="M33"/>
      <c r="N33" s="26"/>
      <c r="O33" s="26"/>
      <c r="Q33"/>
      <c r="R33"/>
      <c r="S33"/>
      <c r="T33"/>
      <c r="U33"/>
      <c r="V33"/>
      <c r="W33"/>
      <c r="X33"/>
      <c r="Y33"/>
      <c r="Z33"/>
      <c r="AA33"/>
      <c r="AB33"/>
      <c r="AC33"/>
      <c r="AD33"/>
    </row>
    <row r="34" spans="1:30" s="48" customFormat="1" x14ac:dyDescent="0.25">
      <c r="A34"/>
      <c r="B34"/>
      <c r="C34"/>
      <c r="D34"/>
      <c r="E34"/>
      <c r="F34"/>
      <c r="G34"/>
      <c r="H34"/>
      <c r="I34"/>
      <c r="J34"/>
      <c r="K34"/>
      <c r="L34"/>
      <c r="M34"/>
      <c r="N34" s="26"/>
      <c r="O34" s="26"/>
      <c r="Q34"/>
      <c r="R34"/>
      <c r="S34"/>
      <c r="T34"/>
      <c r="U34"/>
      <c r="V34"/>
      <c r="W34"/>
      <c r="X34"/>
      <c r="Y34"/>
      <c r="Z34"/>
      <c r="AA34"/>
      <c r="AB34"/>
      <c r="AC34"/>
      <c r="AD34"/>
    </row>
    <row r="35" spans="1:30" s="48" customFormat="1" x14ac:dyDescent="0.25">
      <c r="A35"/>
      <c r="B35"/>
      <c r="C35"/>
      <c r="D35"/>
      <c r="E35"/>
      <c r="F35"/>
      <c r="G35"/>
      <c r="H35"/>
      <c r="I35"/>
      <c r="J35"/>
      <c r="K35"/>
      <c r="L35"/>
      <c r="M35"/>
      <c r="N35" s="26"/>
      <c r="O35" s="26"/>
      <c r="Q35"/>
      <c r="R35"/>
      <c r="S35"/>
      <c r="T35"/>
      <c r="U35"/>
      <c r="V35"/>
      <c r="W35"/>
      <c r="X35"/>
      <c r="Y35"/>
      <c r="Z35"/>
      <c r="AA35"/>
      <c r="AB35"/>
      <c r="AC35"/>
      <c r="AD35"/>
    </row>
    <row r="36" spans="1:30" s="48" customFormat="1" x14ac:dyDescent="0.25">
      <c r="A36"/>
      <c r="B36"/>
      <c r="C36"/>
      <c r="D36"/>
      <c r="E36"/>
      <c r="F36"/>
      <c r="G36"/>
      <c r="H36"/>
      <c r="I36"/>
      <c r="J36"/>
      <c r="K36"/>
      <c r="L36"/>
      <c r="M36"/>
      <c r="N36" s="26"/>
      <c r="O36" s="26"/>
      <c r="Q36"/>
      <c r="R36"/>
      <c r="S36"/>
      <c r="T36"/>
      <c r="U36"/>
      <c r="V36"/>
      <c r="W36"/>
      <c r="X36"/>
      <c r="Y36"/>
      <c r="Z36"/>
      <c r="AA36"/>
      <c r="AB36"/>
      <c r="AC36"/>
      <c r="AD36"/>
    </row>
    <row r="37" spans="1:30" s="48" customFormat="1" x14ac:dyDescent="0.25">
      <c r="A37"/>
      <c r="B37"/>
      <c r="C37"/>
      <c r="D37"/>
      <c r="E37"/>
      <c r="F37"/>
      <c r="G37"/>
      <c r="H37"/>
      <c r="I37"/>
      <c r="J37"/>
      <c r="K37"/>
      <c r="L37"/>
      <c r="M37"/>
      <c r="N37" s="26"/>
      <c r="O37" s="26"/>
      <c r="Q37"/>
      <c r="R37"/>
      <c r="S37"/>
      <c r="T37"/>
      <c r="U37"/>
      <c r="V37"/>
      <c r="W37"/>
      <c r="X37"/>
      <c r="Y37"/>
      <c r="Z37"/>
      <c r="AA37"/>
      <c r="AB37"/>
      <c r="AC37"/>
      <c r="AD37"/>
    </row>
    <row r="38" spans="1:30" s="48" customFormat="1" x14ac:dyDescent="0.25">
      <c r="A38"/>
      <c r="B38"/>
      <c r="C38"/>
      <c r="D38"/>
      <c r="E38"/>
      <c r="F38"/>
      <c r="G38"/>
      <c r="H38"/>
      <c r="I38"/>
      <c r="J38"/>
      <c r="K38"/>
      <c r="L38"/>
      <c r="M38"/>
      <c r="N38" s="26"/>
      <c r="O38" s="26"/>
      <c r="Q38"/>
      <c r="R38"/>
      <c r="S38"/>
      <c r="T38"/>
      <c r="U38"/>
      <c r="V38"/>
      <c r="W38"/>
      <c r="X38"/>
      <c r="Y38"/>
      <c r="Z38"/>
      <c r="AA38"/>
      <c r="AB38"/>
      <c r="AC38"/>
      <c r="AD38"/>
    </row>
    <row r="39" spans="1:30" s="48" customFormat="1" x14ac:dyDescent="0.25">
      <c r="A39"/>
      <c r="B39"/>
      <c r="C39"/>
      <c r="D39"/>
      <c r="E39"/>
      <c r="F39"/>
      <c r="G39"/>
      <c r="H39"/>
      <c r="I39"/>
      <c r="J39"/>
      <c r="K39"/>
      <c r="L39"/>
      <c r="M39"/>
      <c r="N39" s="26"/>
      <c r="O39" s="26"/>
      <c r="Q39"/>
      <c r="R39"/>
      <c r="S39"/>
      <c r="T39"/>
      <c r="U39"/>
      <c r="V39"/>
      <c r="W39"/>
      <c r="X39"/>
      <c r="Y39"/>
      <c r="Z39"/>
      <c r="AA39"/>
      <c r="AB39"/>
      <c r="AC39"/>
      <c r="AD39"/>
    </row>
    <row r="40" spans="1:30" s="48" customFormat="1" x14ac:dyDescent="0.25">
      <c r="A40"/>
      <c r="B40"/>
      <c r="C40"/>
      <c r="D40"/>
      <c r="E40"/>
      <c r="F40"/>
      <c r="G40"/>
      <c r="H40"/>
      <c r="I40"/>
      <c r="J40"/>
      <c r="K40"/>
      <c r="L40"/>
      <c r="M40"/>
      <c r="N40" s="26"/>
      <c r="O40" s="26"/>
      <c r="Q40"/>
      <c r="R40"/>
      <c r="S40"/>
      <c r="T40"/>
      <c r="U40"/>
      <c r="V40"/>
      <c r="W40"/>
      <c r="X40"/>
      <c r="Y40"/>
      <c r="Z40"/>
      <c r="AA40"/>
      <c r="AB40"/>
      <c r="AC40"/>
      <c r="AD40"/>
    </row>
    <row r="41" spans="1:30" x14ac:dyDescent="0.25"/>
    <row r="42" spans="1:30" x14ac:dyDescent="0.25"/>
    <row r="43" spans="1:30" x14ac:dyDescent="0.25"/>
    <row r="44" spans="1:30" x14ac:dyDescent="0.25"/>
    <row r="45" spans="1:30" x14ac:dyDescent="0.25"/>
    <row r="46" spans="1:30" x14ac:dyDescent="0.25"/>
    <row r="47" spans="1:30" x14ac:dyDescent="0.25"/>
    <row r="48" spans="1:30"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sheetData>
  <sheetProtection algorithmName="SHA-512" hashValue="17OG0s2mSZQi8YUEt2MO7lEESooGPjphHu35tZqWd4BQdjEGEwv6rceWPWWyK+HsPA0DSzmKgFCfzyvyOiaAYQ==" saltValue="X3x2RgQPJ7W+W3SIN+JZjw==" spinCount="100000" sheet="1" formatCells="0" formatColumns="0" formatRows="0"/>
  <mergeCells count="14">
    <mergeCell ref="H2:O2"/>
    <mergeCell ref="C4:D4"/>
    <mergeCell ref="J4:K4"/>
    <mergeCell ref="B7:O7"/>
    <mergeCell ref="C8:D8"/>
    <mergeCell ref="N8:O8"/>
    <mergeCell ref="H26:K26"/>
    <mergeCell ref="C26:D26"/>
    <mergeCell ref="C9:D9"/>
    <mergeCell ref="C10:D10"/>
    <mergeCell ref="B12:O12"/>
    <mergeCell ref="B13:O13"/>
    <mergeCell ref="C25:D25"/>
    <mergeCell ref="H25:K25"/>
  </mergeCells>
  <conditionalFormatting sqref="B12:B13">
    <cfRule type="containsText" dxfId="33" priority="58" operator="containsText" text="NAV jāaizpilda">
      <formula>NOT(ISERROR(SEARCH("NAV jāaizpilda",B12)))</formula>
    </cfRule>
  </conditionalFormatting>
  <conditionalFormatting sqref="L25:L26">
    <cfRule type="expression" dxfId="20" priority="34">
      <formula>OR($G25="B",$G25="O")</formula>
    </cfRule>
  </conditionalFormatting>
  <conditionalFormatting sqref="M25:M26">
    <cfRule type="expression" dxfId="19" priority="26">
      <formula>OR($G25="A",$G25="C",$G25="O")</formula>
    </cfRule>
  </conditionalFormatting>
  <dataValidations count="1">
    <dataValidation type="list" allowBlank="1" showInputMessage="1" showErrorMessage="1" sqref="G25:G26" xr:uid="{4ACA7C04-A975-4BFB-A556-0B4524A7EDFB}">
      <formula1>"A,B,C,O"</formula1>
    </dataValidation>
  </dataValidation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52" id="{E45C9693-5733-44C6-BA90-081AC410E096}">
            <xm:f>AND(Aprekiniem!$B$23=1,Tāme!$I$50&gt;0)</xm:f>
            <x14:dxf>
              <font>
                <color theme="0" tint="-0.14996795556505021"/>
              </font>
            </x14:dxf>
          </x14:cfRule>
          <xm:sqref>B4 F4:O4 B14:O15 B16:C18 E16:F18 H16:O18 B19:O21 B22:C24 E22:F24 H22:O24 B25:F26</xm:sqref>
        </x14:conditionalFormatting>
        <x14:conditionalFormatting xmlns:xm="http://schemas.microsoft.com/office/excel/2006/main">
          <x14:cfRule type="expression" priority="60" id="{9A025EB3-FC8E-4DF8-AF73-37BD1EE76146}">
            <xm:f>AND(Aprekiniem!$B$23=1,Tāme!$I$50&gt;0)</xm:f>
            <x14:dxf>
              <font>
                <color theme="0" tint="-0.14996795556505021"/>
              </font>
            </x14:dxf>
          </x14:cfRule>
          <xm:sqref>B20</xm:sqref>
        </x14:conditionalFormatting>
        <x14:conditionalFormatting xmlns:xm="http://schemas.microsoft.com/office/excel/2006/main">
          <x14:cfRule type="expression" priority="56" id="{BB140E71-C9EA-42F6-9C6D-280375CF6151}">
            <xm:f>AND(Aprekiniem!$B$23=1,Tāme!$I$50&gt;0)</xm:f>
            <x14:dxf>
              <font>
                <color theme="0" tint="-0.14996795556505021"/>
              </font>
              <border>
                <left style="hair">
                  <color theme="0" tint="-0.14996795556505021"/>
                </left>
                <right style="hair">
                  <color theme="0" tint="-0.14996795556505021"/>
                </right>
                <top style="hair">
                  <color theme="0" tint="-0.14996795556505021"/>
                </top>
                <bottom style="hair">
                  <color theme="0" tint="-0.14996795556505021"/>
                </bottom>
                <vertical/>
                <horizontal/>
              </border>
            </x14:dxf>
          </x14:cfRule>
          <xm:sqref>B25:E26 N25:O26</xm:sqref>
        </x14:conditionalFormatting>
        <x14:conditionalFormatting xmlns:xm="http://schemas.microsoft.com/office/excel/2006/main">
          <x14:cfRule type="expression" priority="57" id="{E683A2E2-F351-4571-B0E5-3D6E62BEB2BA}">
            <xm:f>AND(Aprekiniem!$B$23=1,Tāme!$I$50&gt;0)</xm:f>
            <x14:dxf>
              <font>
                <color theme="0" tint="-0.14996795556505021"/>
              </font>
              <fill>
                <patternFill>
                  <bgColor theme="0" tint="-4.9989318521683403E-2"/>
                </patternFill>
              </fill>
            </x14:dxf>
          </x14:cfRule>
          <xm:sqref>B25:F26</xm:sqref>
        </x14:conditionalFormatting>
        <x14:conditionalFormatting xmlns:xm="http://schemas.microsoft.com/office/excel/2006/main">
          <x14:cfRule type="expression" priority="18" id="{8080E22C-A469-4647-B827-5D8C3FD51F4D}">
            <xm:f>Aprekiniem!$B$23=1</xm:f>
            <x14:dxf>
              <font>
                <color theme="0" tint="-0.14996795556505021"/>
              </font>
              <fill>
                <patternFill>
                  <bgColor theme="0" tint="-4.9989318521683403E-2"/>
                </patternFill>
              </fill>
              <border>
                <left style="hair">
                  <color theme="2"/>
                </left>
                <right style="hair">
                  <color theme="2"/>
                </right>
                <top style="hair">
                  <color theme="2"/>
                </top>
                <bottom style="hair">
                  <color theme="2"/>
                </bottom>
              </border>
            </x14:dxf>
          </x14:cfRule>
          <xm:sqref>B13:O15 B16:C18 E16:F18 H16:O18 B19:O21 B22:C24 E22:F24 H22:O25 B25:F25 B26:O26</xm:sqref>
        </x14:conditionalFormatting>
        <x14:conditionalFormatting xmlns:xm="http://schemas.microsoft.com/office/excel/2006/main">
          <x14:cfRule type="expression" priority="13" id="{32A45E1E-3CF5-47A6-A0C8-46B6899C029F}">
            <xm:f>Aprekiniem!$B$23=1</xm:f>
            <x14:dxf>
              <font>
                <color theme="0" tint="-0.14996795556505021"/>
              </font>
              <fill>
                <patternFill>
                  <bgColor theme="0" tint="-4.9989318521683403E-2"/>
                </patternFill>
              </fill>
              <border>
                <left style="hair">
                  <color theme="2"/>
                </left>
                <right style="hair">
                  <color theme="2"/>
                </right>
                <top style="hair">
                  <color theme="2"/>
                </top>
                <bottom style="hair">
                  <color theme="2"/>
                </bottom>
              </border>
            </x14:dxf>
          </x14:cfRule>
          <x14:cfRule type="expression" priority="14" id="{B97EEAEF-2A88-4F84-8DF4-18931BA75CC9}">
            <xm:f>AND(Aprekiniem!$B$23=1,Tāme!$I$50&gt;0)</xm:f>
            <x14:dxf>
              <font>
                <color theme="0" tint="-0.14996795556505021"/>
              </font>
            </x14:dxf>
          </x14:cfRule>
          <xm:sqref>G16</xm:sqref>
        </x14:conditionalFormatting>
        <x14:conditionalFormatting xmlns:xm="http://schemas.microsoft.com/office/excel/2006/main">
          <x14:cfRule type="expression" priority="5" id="{69A26C56-B277-4BD4-8660-007BD21FCDF8}">
            <xm:f>Aprekiniem!$B$23=1</xm:f>
            <x14:dxf>
              <font>
                <color theme="0" tint="-0.14996795556505021"/>
              </font>
              <fill>
                <patternFill>
                  <bgColor theme="0" tint="-4.9989318521683403E-2"/>
                </patternFill>
              </fill>
              <border>
                <left style="hair">
                  <color theme="2"/>
                </left>
                <right style="hair">
                  <color theme="2"/>
                </right>
                <top style="hair">
                  <color theme="2"/>
                </top>
                <bottom style="hair">
                  <color theme="2"/>
                </bottom>
              </border>
            </x14:dxf>
          </x14:cfRule>
          <x14:cfRule type="expression" priority="6" id="{D7BAFD35-F014-498A-A277-65E67B1E996A}">
            <xm:f>AND(Aprekiniem!$B$23=1,Tāme!$I$50&gt;0)</xm:f>
            <x14:dxf>
              <font>
                <color theme="0" tint="-0.14996795556505021"/>
              </font>
            </x14:dxf>
          </x14:cfRule>
          <xm:sqref>G18</xm:sqref>
        </x14:conditionalFormatting>
        <x14:conditionalFormatting xmlns:xm="http://schemas.microsoft.com/office/excel/2006/main">
          <x14:cfRule type="expression" priority="3" id="{0B6BF2EA-13FB-46CE-84EC-02755EF834BB}">
            <xm:f>Aprekiniem!$B$23=1</xm:f>
            <x14:dxf>
              <font>
                <color theme="0" tint="-0.14996795556505021"/>
              </font>
              <fill>
                <patternFill>
                  <bgColor theme="0" tint="-4.9989318521683403E-2"/>
                </patternFill>
              </fill>
              <border>
                <left style="hair">
                  <color theme="2"/>
                </left>
                <right style="hair">
                  <color theme="2"/>
                </right>
                <top style="hair">
                  <color theme="2"/>
                </top>
                <bottom style="hair">
                  <color theme="2"/>
                </bottom>
              </border>
            </x14:dxf>
          </x14:cfRule>
          <x14:cfRule type="expression" priority="4" id="{8C89C73B-2699-4DD3-852C-DCC608D38CEF}">
            <xm:f>AND(Aprekiniem!$B$23=1,Tāme!$I$50&gt;0)</xm:f>
            <x14:dxf>
              <font>
                <color theme="0" tint="-0.14996795556505021"/>
              </font>
            </x14:dxf>
          </x14:cfRule>
          <xm:sqref>G22</xm:sqref>
        </x14:conditionalFormatting>
        <x14:conditionalFormatting xmlns:xm="http://schemas.microsoft.com/office/excel/2006/main">
          <x14:cfRule type="expression" priority="1" id="{144FC05E-5D39-440F-86C2-561E54EBC90C}">
            <xm:f>Aprekiniem!$B$23=1</xm:f>
            <x14:dxf>
              <font>
                <color theme="0" tint="-0.14996795556505021"/>
              </font>
              <fill>
                <patternFill>
                  <bgColor theme="0" tint="-4.9989318521683403E-2"/>
                </patternFill>
              </fill>
              <border>
                <left style="hair">
                  <color theme="2"/>
                </left>
                <right style="hair">
                  <color theme="2"/>
                </right>
                <top style="hair">
                  <color theme="2"/>
                </top>
                <bottom style="hair">
                  <color theme="2"/>
                </bottom>
              </border>
            </x14:dxf>
          </x14:cfRule>
          <x14:cfRule type="expression" priority="2" id="{07049E79-8540-4498-9CF8-1627CE06AADC}">
            <xm:f>AND(Aprekiniem!$B$23=1,Tāme!$I$50&gt;0)</xm:f>
            <x14:dxf>
              <font>
                <color theme="0" tint="-0.14996795556505021"/>
              </font>
            </x14:dxf>
          </x14:cfRule>
          <xm:sqref>G24</xm:sqref>
        </x14:conditionalFormatting>
        <x14:conditionalFormatting xmlns:xm="http://schemas.microsoft.com/office/excel/2006/main">
          <x14:cfRule type="expression" priority="21" id="{656FF93E-0078-4BB0-9379-C013374D465B}">
            <xm:f>Aprekiniem!$B$23=1</xm:f>
            <x14:dxf>
              <font>
                <color theme="0" tint="-0.14996795556505021"/>
              </font>
              <border>
                <left style="hair">
                  <color theme="0" tint="-0.14996795556505021"/>
                </left>
                <right style="hair">
                  <color theme="0" tint="-0.14996795556505021"/>
                </right>
                <top style="hair">
                  <color theme="0" tint="-0.14996795556505021"/>
                </top>
                <bottom style="hair">
                  <color theme="0" tint="-0.14996795556505021"/>
                </bottom>
                <vertical/>
                <horizontal/>
              </border>
            </x14:dxf>
          </x14:cfRule>
          <x14:cfRule type="expression" priority="22" id="{7788EF7A-1472-436C-AB2F-7D8B5838652E}">
            <xm:f>Aprekiniem!$B$23=1</xm:f>
            <x14:dxf>
              <font>
                <color theme="0" tint="-0.14996795556505021"/>
              </font>
              <fill>
                <patternFill>
                  <bgColor theme="0" tint="-4.9989318521683403E-2"/>
                </patternFill>
              </fill>
            </x14:dxf>
          </x14:cfRule>
          <x14:cfRule type="expression" priority="23" id="{A647C729-33E1-43A1-B21A-B085ADAE7E51}">
            <xm:f>Aprekiniem!$B$23=1</xm:f>
            <x14:dxf>
              <font>
                <color theme="0" tint="-0.14996795556505021"/>
              </font>
            </x14:dxf>
          </x14:cfRule>
          <xm:sqref>N25:O26</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23716-4BFF-444A-9694-7E71EF7978E1}">
  <sheetPr>
    <tabColor theme="8" tint="0.79998168889431442"/>
    <outlinePr summaryBelow="0" summaryRight="0"/>
    <pageSetUpPr fitToPage="1"/>
  </sheetPr>
  <dimension ref="A1:U139"/>
  <sheetViews>
    <sheetView showGridLines="0" topLeftCell="A63" zoomScale="80" zoomScaleNormal="80" workbookViewId="0">
      <selection activeCell="C69" sqref="C69"/>
    </sheetView>
  </sheetViews>
  <sheetFormatPr defaultColWidth="0" defaultRowHeight="16.5" customHeight="1" zeroHeight="1" outlineLevelRow="1" x14ac:dyDescent="0.3"/>
  <cols>
    <col min="1" max="1" width="3.42578125" style="1" customWidth="1"/>
    <col min="2" max="2" width="4.5703125" style="1" customWidth="1"/>
    <col min="3" max="3" width="78.140625" style="1" customWidth="1"/>
    <col min="4" max="4" width="16.140625" style="1" customWidth="1"/>
    <col min="5" max="5" width="1.42578125" style="1" customWidth="1"/>
    <col min="6" max="6" width="14.85546875" style="1" customWidth="1"/>
    <col min="7" max="10" width="14" style="1" customWidth="1"/>
    <col min="11" max="11" width="14" style="70" customWidth="1"/>
    <col min="12" max="12" width="1.42578125" style="1" customWidth="1"/>
    <col min="13" max="13" width="14" style="1" customWidth="1"/>
    <col min="14" max="15" width="14" style="1" hidden="1" customWidth="1"/>
    <col min="16" max="19" width="14" style="1" customWidth="1"/>
    <col min="20" max="20" width="2.85546875" style="1" customWidth="1"/>
    <col min="21" max="21" width="3.42578125" style="1" customWidth="1"/>
    <col min="22" max="16384" width="9.140625" style="1" hidden="1"/>
  </cols>
  <sheetData>
    <row r="1" spans="1:21" x14ac:dyDescent="0.3">
      <c r="A1" s="2"/>
      <c r="B1" s="2"/>
      <c r="C1" s="2"/>
      <c r="D1" s="2"/>
      <c r="E1" s="2"/>
      <c r="F1" s="2"/>
      <c r="G1" s="2"/>
      <c r="H1" s="2"/>
      <c r="I1" s="2"/>
      <c r="J1" s="2"/>
      <c r="K1" s="49"/>
      <c r="L1" s="2"/>
      <c r="M1" s="2"/>
      <c r="N1" s="2"/>
      <c r="O1" s="2"/>
      <c r="P1" s="2"/>
      <c r="Q1" s="2"/>
      <c r="R1" s="2"/>
      <c r="S1" s="2"/>
      <c r="T1" s="2"/>
      <c r="U1" s="2"/>
    </row>
    <row r="2" spans="1:21" ht="71.25" customHeight="1" x14ac:dyDescent="0.3">
      <c r="A2" s="2"/>
      <c r="B2" s="2"/>
      <c r="C2" s="2"/>
      <c r="D2" s="2"/>
      <c r="E2" s="2"/>
      <c r="F2" s="2"/>
      <c r="G2" s="2"/>
      <c r="H2" s="335" t="s">
        <v>43</v>
      </c>
      <c r="I2" s="335"/>
      <c r="J2" s="335"/>
      <c r="K2" s="335"/>
      <c r="L2" s="335"/>
      <c r="M2" s="335"/>
      <c r="N2" s="335"/>
      <c r="O2" s="335"/>
      <c r="P2" s="335"/>
      <c r="Q2" s="335"/>
      <c r="R2" s="335"/>
      <c r="S2" s="335"/>
      <c r="T2" s="335"/>
      <c r="U2" s="2"/>
    </row>
    <row r="3" spans="1:21" ht="20.25" customHeight="1" x14ac:dyDescent="0.3">
      <c r="A3" s="2"/>
      <c r="B3" s="2"/>
      <c r="C3" s="50"/>
      <c r="D3" s="2"/>
      <c r="E3" s="2"/>
      <c r="F3" s="2"/>
      <c r="G3" s="2"/>
      <c r="H3" s="51"/>
      <c r="I3" s="51"/>
      <c r="J3" s="51"/>
      <c r="K3" s="51"/>
      <c r="L3" s="51"/>
      <c r="M3" s="51"/>
      <c r="N3" s="94"/>
      <c r="O3" s="94"/>
      <c r="P3" s="51"/>
      <c r="Q3" s="51"/>
      <c r="R3" s="51"/>
      <c r="S3" s="51"/>
      <c r="T3" s="51"/>
      <c r="U3" s="2"/>
    </row>
    <row r="4" spans="1:21" s="10" customFormat="1" ht="20.25" customHeight="1" x14ac:dyDescent="0.25">
      <c r="A4" s="11"/>
      <c r="B4" s="6" t="s">
        <v>49</v>
      </c>
      <c r="C4" s="6"/>
      <c r="D4" s="7"/>
      <c r="E4" s="7"/>
      <c r="F4" s="7"/>
      <c r="G4" s="7"/>
      <c r="H4" s="7"/>
      <c r="I4" s="7"/>
      <c r="J4" s="7"/>
      <c r="K4" s="7"/>
      <c r="L4" s="7"/>
      <c r="M4" s="7"/>
      <c r="N4" s="7"/>
      <c r="O4" s="7"/>
      <c r="P4" s="7"/>
      <c r="Q4" s="7"/>
      <c r="R4" s="7"/>
      <c r="S4" s="7"/>
      <c r="T4" s="7"/>
    </row>
    <row r="5" spans="1:21" s="10" customFormat="1" ht="29.25" customHeight="1" x14ac:dyDescent="0.25">
      <c r="A5" s="11"/>
      <c r="B5" s="334" t="s">
        <v>98</v>
      </c>
      <c r="C5" s="334"/>
      <c r="D5" s="334"/>
      <c r="E5" s="334"/>
      <c r="F5" s="334"/>
      <c r="G5" s="334"/>
      <c r="H5" s="334"/>
      <c r="I5" s="334"/>
      <c r="J5" s="334"/>
      <c r="K5" s="334"/>
      <c r="L5" s="334"/>
      <c r="M5" s="334"/>
      <c r="N5" s="334"/>
      <c r="O5" s="334"/>
      <c r="P5" s="334"/>
      <c r="Q5" s="334"/>
      <c r="R5" s="334"/>
      <c r="S5" s="334"/>
      <c r="T5" s="334"/>
      <c r="U5" s="11"/>
    </row>
    <row r="6" spans="1:21" s="10" customFormat="1" ht="16.5" customHeight="1" x14ac:dyDescent="0.2">
      <c r="A6" s="11"/>
      <c r="B6" s="11"/>
      <c r="C6" s="52"/>
      <c r="D6" s="50"/>
      <c r="E6" s="50"/>
      <c r="F6" s="50"/>
      <c r="G6" s="50"/>
      <c r="H6" s="50"/>
      <c r="I6" s="50"/>
      <c r="J6" s="50"/>
      <c r="K6" s="50"/>
      <c r="L6" s="50"/>
      <c r="M6" s="50"/>
      <c r="N6" s="50"/>
      <c r="O6" s="50"/>
      <c r="P6" s="50"/>
      <c r="Q6" s="50"/>
      <c r="R6" s="50"/>
      <c r="S6" s="50"/>
      <c r="T6" s="53"/>
      <c r="U6" s="11"/>
    </row>
    <row r="7" spans="1:21" s="10" customFormat="1" ht="9" customHeight="1" x14ac:dyDescent="0.25">
      <c r="A7" s="11"/>
      <c r="B7" s="11"/>
      <c r="C7" s="54"/>
      <c r="D7" s="50"/>
      <c r="E7" s="50"/>
      <c r="F7" s="50"/>
      <c r="G7" s="50"/>
      <c r="H7" s="50"/>
      <c r="I7" s="50"/>
      <c r="J7" s="50"/>
      <c r="K7" s="50"/>
      <c r="L7" s="50"/>
      <c r="M7" s="50"/>
      <c r="N7" s="50"/>
      <c r="O7" s="50"/>
      <c r="P7" s="50"/>
      <c r="Q7" s="50"/>
      <c r="R7" s="50"/>
      <c r="S7" s="50"/>
      <c r="T7" s="53"/>
      <c r="U7" s="11"/>
    </row>
    <row r="8" spans="1:21" s="10" customFormat="1" ht="16.5" customHeight="1" x14ac:dyDescent="0.25">
      <c r="A8" s="11"/>
      <c r="B8" s="337" t="s">
        <v>93</v>
      </c>
      <c r="C8" s="337"/>
      <c r="D8" s="337"/>
      <c r="E8" s="337"/>
      <c r="F8" s="337"/>
      <c r="G8" s="337"/>
      <c r="H8" s="337"/>
      <c r="I8" s="337"/>
      <c r="J8" s="337"/>
      <c r="K8" s="337"/>
      <c r="L8" s="337"/>
      <c r="M8" s="337"/>
      <c r="N8" s="337"/>
      <c r="O8" s="337"/>
      <c r="P8" s="337"/>
      <c r="Q8" s="337"/>
      <c r="R8" s="337"/>
      <c r="S8" s="337"/>
      <c r="T8" s="337"/>
      <c r="U8" s="11"/>
    </row>
    <row r="9" spans="1:21" ht="53.25" customHeight="1" x14ac:dyDescent="0.3">
      <c r="A9" s="2"/>
      <c r="B9" s="333" t="s">
        <v>33</v>
      </c>
      <c r="C9" s="333"/>
      <c r="D9" s="332" t="s">
        <v>69</v>
      </c>
      <c r="E9" s="220"/>
      <c r="F9" s="332" t="s">
        <v>67</v>
      </c>
      <c r="G9" s="336" t="s">
        <v>110</v>
      </c>
      <c r="H9" s="336"/>
      <c r="I9" s="336"/>
      <c r="J9" s="336"/>
      <c r="K9" s="221"/>
      <c r="L9" s="222"/>
      <c r="M9" s="332" t="s">
        <v>68</v>
      </c>
      <c r="N9" s="336" t="s">
        <v>109</v>
      </c>
      <c r="O9" s="336"/>
      <c r="P9" s="336" t="s">
        <v>111</v>
      </c>
      <c r="Q9" s="336"/>
      <c r="R9" s="336"/>
      <c r="S9" s="223"/>
      <c r="T9" s="222"/>
      <c r="U9" s="2"/>
    </row>
    <row r="10" spans="1:21" ht="78.75" x14ac:dyDescent="0.3">
      <c r="A10" s="2"/>
      <c r="B10" s="333"/>
      <c r="C10" s="333"/>
      <c r="D10" s="333"/>
      <c r="E10" s="224"/>
      <c r="F10" s="332"/>
      <c r="G10" s="225" t="s">
        <v>44</v>
      </c>
      <c r="H10" s="225" t="s">
        <v>45</v>
      </c>
      <c r="I10" s="225" t="s">
        <v>46</v>
      </c>
      <c r="J10" s="225" t="s">
        <v>42</v>
      </c>
      <c r="K10" s="226" t="s">
        <v>36</v>
      </c>
      <c r="L10" s="222"/>
      <c r="M10" s="332"/>
      <c r="N10" s="225" t="s">
        <v>10</v>
      </c>
      <c r="O10" s="225" t="s">
        <v>66</v>
      </c>
      <c r="P10" s="225" t="s">
        <v>44</v>
      </c>
      <c r="Q10" s="225" t="s">
        <v>45</v>
      </c>
      <c r="R10" s="225" t="s">
        <v>46</v>
      </c>
      <c r="S10" s="227" t="s">
        <v>36</v>
      </c>
      <c r="T10" s="222"/>
      <c r="U10" s="2"/>
    </row>
    <row r="11" spans="1:21" s="43" customFormat="1" ht="15" customHeight="1" x14ac:dyDescent="0.3">
      <c r="A11" s="2"/>
      <c r="B11" s="228"/>
      <c r="C11" s="228"/>
      <c r="D11" s="229"/>
      <c r="E11" s="224"/>
      <c r="F11" s="340" t="str">
        <f>IF(K44&gt;0,"Lūdzu norādiet kā tiks finansētas attiecināmās izmaksas!","")</f>
        <v/>
      </c>
      <c r="G11" s="340"/>
      <c r="H11" s="340"/>
      <c r="I11" s="340"/>
      <c r="J11" s="340"/>
      <c r="K11" s="340"/>
      <c r="L11" s="222"/>
      <c r="M11" s="340" t="str">
        <f>IF(S44&gt;0,"Lūdzu norādiet kā tiks finansētas neattiecināmās izmaksas!","")</f>
        <v/>
      </c>
      <c r="N11" s="340"/>
      <c r="O11" s="340"/>
      <c r="P11" s="340"/>
      <c r="Q11" s="340"/>
      <c r="R11" s="340"/>
      <c r="S11" s="340"/>
      <c r="T11" s="222"/>
      <c r="U11" s="2"/>
    </row>
    <row r="12" spans="1:21" ht="28.5" customHeight="1" x14ac:dyDescent="0.3">
      <c r="A12" s="2"/>
      <c r="B12" s="341" t="str">
        <f>Tāme!C10</f>
        <v>I. ATJAUNOJAMO ENERGORESURSU TEHNOLOĢIJU IEVIEŠANA - RAŽOŠANAS IEKĀRTAS</v>
      </c>
      <c r="C12" s="342"/>
      <c r="D12" s="230">
        <f>SUM(D13:D27)</f>
        <v>0</v>
      </c>
      <c r="E12" s="224"/>
      <c r="F12" s="230">
        <f t="shared" ref="F12:J12" si="0">SUM(F13:F27)</f>
        <v>0</v>
      </c>
      <c r="G12" s="230">
        <f t="shared" si="0"/>
        <v>0</v>
      </c>
      <c r="H12" s="230">
        <f t="shared" si="0"/>
        <v>0</v>
      </c>
      <c r="I12" s="230">
        <f t="shared" si="0"/>
        <v>0</v>
      </c>
      <c r="J12" s="230">
        <f t="shared" si="0"/>
        <v>0</v>
      </c>
      <c r="K12" s="230">
        <f>SUM(K13:K27)</f>
        <v>0</v>
      </c>
      <c r="L12" s="222"/>
      <c r="M12" s="230">
        <f>SUM(M13:M27)</f>
        <v>0</v>
      </c>
      <c r="N12" s="230">
        <f t="shared" ref="N12:Q12" si="1">SUM(N13:N27)</f>
        <v>0</v>
      </c>
      <c r="O12" s="230">
        <f t="shared" si="1"/>
        <v>0</v>
      </c>
      <c r="P12" s="230">
        <f t="shared" si="1"/>
        <v>0</v>
      </c>
      <c r="Q12" s="230">
        <f t="shared" si="1"/>
        <v>0</v>
      </c>
      <c r="R12" s="230">
        <f t="shared" ref="R12" si="2">SUM(R13:R27)</f>
        <v>0</v>
      </c>
      <c r="S12" s="230">
        <f>SUM(S13:S27)</f>
        <v>0</v>
      </c>
      <c r="T12" s="222"/>
      <c r="U12" s="2"/>
    </row>
    <row r="13" spans="1:21" ht="14.25" customHeight="1" x14ac:dyDescent="0.3">
      <c r="A13" s="2"/>
      <c r="B13" s="231" t="str">
        <f>IF(Tāme!B14="","",Tāme!B14)</f>
        <v/>
      </c>
      <c r="C13" s="231" t="str">
        <f>IF(Tāme!D14="","",Tāme!D14)</f>
        <v/>
      </c>
      <c r="D13" s="232" t="str">
        <f>Tāme!L14</f>
        <v/>
      </c>
      <c r="E13" s="224"/>
      <c r="F13" s="233" t="str">
        <f>Tāme!I14</f>
        <v/>
      </c>
      <c r="G13" s="147"/>
      <c r="H13" s="147"/>
      <c r="I13" s="148"/>
      <c r="J13" s="148"/>
      <c r="K13" s="234">
        <f>IF(F13="",0,F13-SUM(G13:J13))</f>
        <v>0</v>
      </c>
      <c r="L13" s="222"/>
      <c r="M13" s="235" t="str">
        <f>Tāme!K14</f>
        <v/>
      </c>
      <c r="N13" s="235" t="str">
        <f>Tāme!K14</f>
        <v/>
      </c>
      <c r="O13" s="235">
        <v>0</v>
      </c>
      <c r="P13" s="147"/>
      <c r="Q13" s="147"/>
      <c r="R13" s="148"/>
      <c r="S13" s="236">
        <f>IF(M13="",0,M13-SUM(P13:R13))</f>
        <v>0</v>
      </c>
      <c r="T13" s="222"/>
      <c r="U13" s="2"/>
    </row>
    <row r="14" spans="1:21" x14ac:dyDescent="0.3">
      <c r="A14" s="2"/>
      <c r="B14" s="231" t="str">
        <f>IF(Tāme!B15="","",Tāme!B15)</f>
        <v/>
      </c>
      <c r="C14" s="231" t="str">
        <f>IF(Tāme!D15="","",Tāme!D15)</f>
        <v/>
      </c>
      <c r="D14" s="232" t="str">
        <f>Tāme!L15</f>
        <v/>
      </c>
      <c r="E14" s="224"/>
      <c r="F14" s="233" t="str">
        <f>Tāme!I15</f>
        <v/>
      </c>
      <c r="G14" s="147"/>
      <c r="H14" s="147"/>
      <c r="I14" s="148"/>
      <c r="J14" s="148"/>
      <c r="K14" s="234">
        <f t="shared" ref="K14:K27" si="3">IF(F14="",0,F14-SUM(G14:J14))</f>
        <v>0</v>
      </c>
      <c r="L14" s="222"/>
      <c r="M14" s="235" t="str">
        <f>Tāme!K15</f>
        <v/>
      </c>
      <c r="N14" s="235" t="str">
        <f>Tāme!K15</f>
        <v/>
      </c>
      <c r="O14" s="235">
        <v>0</v>
      </c>
      <c r="P14" s="147"/>
      <c r="Q14" s="147"/>
      <c r="R14" s="148"/>
      <c r="S14" s="236">
        <f t="shared" ref="S14:S27" si="4">IF(M14="",0,M14-SUM(P14:R14))</f>
        <v>0</v>
      </c>
      <c r="T14" s="222"/>
      <c r="U14" s="2"/>
    </row>
    <row r="15" spans="1:21" outlineLevel="1" x14ac:dyDescent="0.3">
      <c r="A15" s="2"/>
      <c r="B15" s="231" t="str">
        <f>IF(Tāme!B16="","",Tāme!B16)</f>
        <v/>
      </c>
      <c r="C15" s="231" t="str">
        <f>IF(Tāme!D16="","",Tāme!D16)</f>
        <v/>
      </c>
      <c r="D15" s="232" t="str">
        <f>Tāme!L16</f>
        <v/>
      </c>
      <c r="E15" s="224"/>
      <c r="F15" s="233" t="str">
        <f>Tāme!I16</f>
        <v/>
      </c>
      <c r="G15" s="147"/>
      <c r="H15" s="147"/>
      <c r="I15" s="148"/>
      <c r="J15" s="148"/>
      <c r="K15" s="234">
        <f t="shared" si="3"/>
        <v>0</v>
      </c>
      <c r="L15" s="222"/>
      <c r="M15" s="235" t="str">
        <f>Tāme!K16</f>
        <v/>
      </c>
      <c r="N15" s="235" t="str">
        <f>Tāme!K16</f>
        <v/>
      </c>
      <c r="O15" s="235">
        <v>0</v>
      </c>
      <c r="P15" s="147"/>
      <c r="Q15" s="147"/>
      <c r="R15" s="148"/>
      <c r="S15" s="236">
        <f t="shared" si="4"/>
        <v>0</v>
      </c>
      <c r="T15" s="222"/>
      <c r="U15" s="2"/>
    </row>
    <row r="16" spans="1:21" outlineLevel="1" x14ac:dyDescent="0.3">
      <c r="A16" s="2"/>
      <c r="B16" s="231" t="str">
        <f>IF(Tāme!B17="","",Tāme!B17)</f>
        <v/>
      </c>
      <c r="C16" s="231" t="str">
        <f>IF(Tāme!D17="","",Tāme!D17)</f>
        <v/>
      </c>
      <c r="D16" s="232" t="str">
        <f>Tāme!L17</f>
        <v/>
      </c>
      <c r="E16" s="224"/>
      <c r="F16" s="233" t="str">
        <f>Tāme!I17</f>
        <v/>
      </c>
      <c r="G16" s="147"/>
      <c r="H16" s="147"/>
      <c r="I16" s="148"/>
      <c r="J16" s="148"/>
      <c r="K16" s="234">
        <f t="shared" si="3"/>
        <v>0</v>
      </c>
      <c r="L16" s="222"/>
      <c r="M16" s="235" t="str">
        <f>Tāme!K17</f>
        <v/>
      </c>
      <c r="N16" s="235" t="str">
        <f>Tāme!K17</f>
        <v/>
      </c>
      <c r="O16" s="235">
        <v>0</v>
      </c>
      <c r="P16" s="147"/>
      <c r="Q16" s="147"/>
      <c r="R16" s="148"/>
      <c r="S16" s="236">
        <f t="shared" si="4"/>
        <v>0</v>
      </c>
      <c r="T16" s="222"/>
      <c r="U16" s="2"/>
    </row>
    <row r="17" spans="1:21" outlineLevel="1" x14ac:dyDescent="0.3">
      <c r="A17" s="2"/>
      <c r="B17" s="231" t="str">
        <f>IF(Tāme!B18="","",Tāme!B18)</f>
        <v/>
      </c>
      <c r="C17" s="231" t="str">
        <f>IF(Tāme!D18="","",Tāme!D18)</f>
        <v/>
      </c>
      <c r="D17" s="232" t="str">
        <f>Tāme!L18</f>
        <v/>
      </c>
      <c r="E17" s="224"/>
      <c r="F17" s="233" t="str">
        <f>Tāme!I18</f>
        <v/>
      </c>
      <c r="G17" s="147"/>
      <c r="H17" s="147"/>
      <c r="I17" s="148"/>
      <c r="J17" s="148"/>
      <c r="K17" s="234">
        <f t="shared" si="3"/>
        <v>0</v>
      </c>
      <c r="L17" s="222"/>
      <c r="M17" s="235" t="str">
        <f>Tāme!K18</f>
        <v/>
      </c>
      <c r="N17" s="235" t="str">
        <f>Tāme!K18</f>
        <v/>
      </c>
      <c r="O17" s="235">
        <v>0</v>
      </c>
      <c r="P17" s="147"/>
      <c r="Q17" s="147"/>
      <c r="R17" s="148"/>
      <c r="S17" s="236">
        <f t="shared" si="4"/>
        <v>0</v>
      </c>
      <c r="T17" s="222"/>
      <c r="U17" s="2"/>
    </row>
    <row r="18" spans="1:21" outlineLevel="1" x14ac:dyDescent="0.3">
      <c r="A18" s="2"/>
      <c r="B18" s="231" t="str">
        <f>IF(Tāme!B19="","",Tāme!B19)</f>
        <v/>
      </c>
      <c r="C18" s="231" t="str">
        <f>IF(Tāme!D19="","",Tāme!D19)</f>
        <v/>
      </c>
      <c r="D18" s="232" t="str">
        <f>Tāme!L19</f>
        <v/>
      </c>
      <c r="E18" s="224"/>
      <c r="F18" s="233" t="str">
        <f>Tāme!I19</f>
        <v/>
      </c>
      <c r="G18" s="147"/>
      <c r="H18" s="147"/>
      <c r="I18" s="148"/>
      <c r="J18" s="148"/>
      <c r="K18" s="234">
        <f t="shared" si="3"/>
        <v>0</v>
      </c>
      <c r="L18" s="222"/>
      <c r="M18" s="235" t="str">
        <f>Tāme!K19</f>
        <v/>
      </c>
      <c r="N18" s="235" t="str">
        <f>Tāme!K19</f>
        <v/>
      </c>
      <c r="O18" s="235">
        <v>0</v>
      </c>
      <c r="P18" s="147"/>
      <c r="Q18" s="147"/>
      <c r="R18" s="148"/>
      <c r="S18" s="236">
        <f t="shared" si="4"/>
        <v>0</v>
      </c>
      <c r="T18" s="222"/>
      <c r="U18" s="2"/>
    </row>
    <row r="19" spans="1:21" outlineLevel="1" x14ac:dyDescent="0.3">
      <c r="A19" s="2"/>
      <c r="B19" s="231" t="str">
        <f>IF(Tāme!B20="","",Tāme!B20)</f>
        <v/>
      </c>
      <c r="C19" s="231" t="str">
        <f>IF(Tāme!D20="","",Tāme!D20)</f>
        <v/>
      </c>
      <c r="D19" s="232" t="str">
        <f>Tāme!L20</f>
        <v/>
      </c>
      <c r="E19" s="224"/>
      <c r="F19" s="233" t="str">
        <f>Tāme!I20</f>
        <v/>
      </c>
      <c r="G19" s="147"/>
      <c r="H19" s="147"/>
      <c r="I19" s="148"/>
      <c r="J19" s="148"/>
      <c r="K19" s="234">
        <f t="shared" si="3"/>
        <v>0</v>
      </c>
      <c r="L19" s="222"/>
      <c r="M19" s="235" t="str">
        <f>Tāme!K20</f>
        <v/>
      </c>
      <c r="N19" s="235" t="str">
        <f>Tāme!K20</f>
        <v/>
      </c>
      <c r="O19" s="235">
        <v>0</v>
      </c>
      <c r="P19" s="147"/>
      <c r="Q19" s="147"/>
      <c r="R19" s="148"/>
      <c r="S19" s="236">
        <f t="shared" si="4"/>
        <v>0</v>
      </c>
      <c r="T19" s="222"/>
      <c r="U19" s="2"/>
    </row>
    <row r="20" spans="1:21" outlineLevel="1" x14ac:dyDescent="0.3">
      <c r="A20" s="2"/>
      <c r="B20" s="231" t="str">
        <f>IF(Tāme!B21="","",Tāme!B21)</f>
        <v/>
      </c>
      <c r="C20" s="231" t="str">
        <f>IF(Tāme!D21="","",Tāme!D21)</f>
        <v/>
      </c>
      <c r="D20" s="232" t="str">
        <f>Tāme!L21</f>
        <v/>
      </c>
      <c r="E20" s="224"/>
      <c r="F20" s="233" t="str">
        <f>Tāme!I21</f>
        <v/>
      </c>
      <c r="G20" s="147"/>
      <c r="H20" s="147"/>
      <c r="I20" s="148"/>
      <c r="J20" s="148"/>
      <c r="K20" s="234">
        <f t="shared" si="3"/>
        <v>0</v>
      </c>
      <c r="L20" s="222"/>
      <c r="M20" s="235" t="str">
        <f>Tāme!K21</f>
        <v/>
      </c>
      <c r="N20" s="235" t="str">
        <f>Tāme!K21</f>
        <v/>
      </c>
      <c r="O20" s="235">
        <v>0</v>
      </c>
      <c r="P20" s="147"/>
      <c r="Q20" s="147"/>
      <c r="R20" s="148"/>
      <c r="S20" s="236">
        <f t="shared" si="4"/>
        <v>0</v>
      </c>
      <c r="T20" s="222"/>
      <c r="U20" s="2"/>
    </row>
    <row r="21" spans="1:21" outlineLevel="1" x14ac:dyDescent="0.3">
      <c r="A21" s="2"/>
      <c r="B21" s="231" t="str">
        <f>IF(Tāme!B22="","",Tāme!B22)</f>
        <v/>
      </c>
      <c r="C21" s="231" t="str">
        <f>IF(Tāme!D22="","",Tāme!D22)</f>
        <v/>
      </c>
      <c r="D21" s="232" t="str">
        <f>Tāme!L22</f>
        <v/>
      </c>
      <c r="E21" s="224"/>
      <c r="F21" s="233" t="str">
        <f>Tāme!I22</f>
        <v/>
      </c>
      <c r="G21" s="147"/>
      <c r="H21" s="147"/>
      <c r="I21" s="148"/>
      <c r="J21" s="148"/>
      <c r="K21" s="234">
        <f t="shared" si="3"/>
        <v>0</v>
      </c>
      <c r="L21" s="222"/>
      <c r="M21" s="235" t="str">
        <f>Tāme!K22</f>
        <v/>
      </c>
      <c r="N21" s="235" t="str">
        <f>Tāme!K22</f>
        <v/>
      </c>
      <c r="O21" s="235">
        <v>0</v>
      </c>
      <c r="P21" s="147"/>
      <c r="Q21" s="147"/>
      <c r="R21" s="148"/>
      <c r="S21" s="236">
        <f t="shared" si="4"/>
        <v>0</v>
      </c>
      <c r="T21" s="222"/>
      <c r="U21" s="2"/>
    </row>
    <row r="22" spans="1:21" outlineLevel="1" x14ac:dyDescent="0.3">
      <c r="A22" s="2"/>
      <c r="B22" s="231" t="str">
        <f>IF(Tāme!B23="","",Tāme!B23)</f>
        <v/>
      </c>
      <c r="C22" s="231" t="str">
        <f>IF(Tāme!D23="","",Tāme!D23)</f>
        <v/>
      </c>
      <c r="D22" s="232" t="str">
        <f>Tāme!L23</f>
        <v/>
      </c>
      <c r="E22" s="224"/>
      <c r="F22" s="233" t="str">
        <f>Tāme!I23</f>
        <v/>
      </c>
      <c r="G22" s="147"/>
      <c r="H22" s="147"/>
      <c r="I22" s="148"/>
      <c r="J22" s="148"/>
      <c r="K22" s="234">
        <f t="shared" si="3"/>
        <v>0</v>
      </c>
      <c r="L22" s="222"/>
      <c r="M22" s="235" t="str">
        <f>Tāme!K23</f>
        <v/>
      </c>
      <c r="N22" s="235" t="str">
        <f>Tāme!K23</f>
        <v/>
      </c>
      <c r="O22" s="235">
        <v>0</v>
      </c>
      <c r="P22" s="147"/>
      <c r="Q22" s="147"/>
      <c r="R22" s="148"/>
      <c r="S22" s="236">
        <f t="shared" si="4"/>
        <v>0</v>
      </c>
      <c r="T22" s="222"/>
      <c r="U22" s="2"/>
    </row>
    <row r="23" spans="1:21" outlineLevel="1" x14ac:dyDescent="0.3">
      <c r="A23" s="2"/>
      <c r="B23" s="231" t="str">
        <f>IF(Tāme!B24="","",Tāme!B24)</f>
        <v/>
      </c>
      <c r="C23" s="231" t="str">
        <f>IF(Tāme!D24="","",Tāme!D24)</f>
        <v/>
      </c>
      <c r="D23" s="232" t="str">
        <f>Tāme!L24</f>
        <v/>
      </c>
      <c r="E23" s="224"/>
      <c r="F23" s="233" t="str">
        <f>Tāme!I24</f>
        <v/>
      </c>
      <c r="G23" s="147"/>
      <c r="H23" s="147"/>
      <c r="I23" s="148"/>
      <c r="J23" s="148"/>
      <c r="K23" s="234">
        <f t="shared" si="3"/>
        <v>0</v>
      </c>
      <c r="L23" s="222"/>
      <c r="M23" s="235" t="str">
        <f>Tāme!K24</f>
        <v/>
      </c>
      <c r="N23" s="235" t="str">
        <f>Tāme!K24</f>
        <v/>
      </c>
      <c r="O23" s="235">
        <v>0</v>
      </c>
      <c r="P23" s="147"/>
      <c r="Q23" s="147"/>
      <c r="R23" s="148"/>
      <c r="S23" s="236">
        <f t="shared" si="4"/>
        <v>0</v>
      </c>
      <c r="T23" s="222"/>
      <c r="U23" s="2"/>
    </row>
    <row r="24" spans="1:21" outlineLevel="1" x14ac:dyDescent="0.3">
      <c r="A24" s="2"/>
      <c r="B24" s="231" t="str">
        <f>IF(Tāme!B25="","",Tāme!B25)</f>
        <v/>
      </c>
      <c r="C24" s="231" t="str">
        <f>IF(Tāme!D25="","",Tāme!D25)</f>
        <v/>
      </c>
      <c r="D24" s="232" t="str">
        <f>Tāme!L25</f>
        <v/>
      </c>
      <c r="E24" s="224"/>
      <c r="F24" s="233" t="str">
        <f>Tāme!I25</f>
        <v/>
      </c>
      <c r="G24" s="147"/>
      <c r="H24" s="147"/>
      <c r="I24" s="148"/>
      <c r="J24" s="148"/>
      <c r="K24" s="234">
        <f t="shared" si="3"/>
        <v>0</v>
      </c>
      <c r="L24" s="222"/>
      <c r="M24" s="235" t="str">
        <f>Tāme!K25</f>
        <v/>
      </c>
      <c r="N24" s="235" t="str">
        <f>Tāme!K25</f>
        <v/>
      </c>
      <c r="O24" s="235">
        <v>0</v>
      </c>
      <c r="P24" s="147"/>
      <c r="Q24" s="147"/>
      <c r="R24" s="148"/>
      <c r="S24" s="236">
        <f t="shared" si="4"/>
        <v>0</v>
      </c>
      <c r="T24" s="222"/>
      <c r="U24" s="2"/>
    </row>
    <row r="25" spans="1:21" outlineLevel="1" x14ac:dyDescent="0.3">
      <c r="A25" s="2"/>
      <c r="B25" s="231" t="str">
        <f>IF(Tāme!B26="","",Tāme!B26)</f>
        <v/>
      </c>
      <c r="C25" s="231" t="str">
        <f>IF(Tāme!D26="","",Tāme!D26)</f>
        <v/>
      </c>
      <c r="D25" s="232" t="str">
        <f>Tāme!L26</f>
        <v/>
      </c>
      <c r="E25" s="224"/>
      <c r="F25" s="233" t="str">
        <f>Tāme!I26</f>
        <v/>
      </c>
      <c r="G25" s="147"/>
      <c r="H25" s="147"/>
      <c r="I25" s="148"/>
      <c r="J25" s="148"/>
      <c r="K25" s="234">
        <f t="shared" si="3"/>
        <v>0</v>
      </c>
      <c r="L25" s="222"/>
      <c r="M25" s="235" t="str">
        <f>Tāme!K26</f>
        <v/>
      </c>
      <c r="N25" s="235" t="str">
        <f>Tāme!K26</f>
        <v/>
      </c>
      <c r="O25" s="235">
        <v>0</v>
      </c>
      <c r="P25" s="147"/>
      <c r="Q25" s="147"/>
      <c r="R25" s="148"/>
      <c r="S25" s="236">
        <f t="shared" si="4"/>
        <v>0</v>
      </c>
      <c r="T25" s="222"/>
      <c r="U25" s="2"/>
    </row>
    <row r="26" spans="1:21" outlineLevel="1" x14ac:dyDescent="0.3">
      <c r="A26" s="2"/>
      <c r="B26" s="231" t="str">
        <f>IF(Tāme!B27="","",Tāme!B27)</f>
        <v/>
      </c>
      <c r="C26" s="231" t="str">
        <f>IF(Tāme!D27="","",Tāme!D27)</f>
        <v/>
      </c>
      <c r="D26" s="232" t="str">
        <f>Tāme!L27</f>
        <v/>
      </c>
      <c r="E26" s="224"/>
      <c r="F26" s="233" t="str">
        <f>Tāme!I27</f>
        <v/>
      </c>
      <c r="G26" s="147"/>
      <c r="H26" s="147"/>
      <c r="I26" s="148"/>
      <c r="J26" s="148"/>
      <c r="K26" s="234">
        <f t="shared" si="3"/>
        <v>0</v>
      </c>
      <c r="L26" s="222"/>
      <c r="M26" s="235" t="str">
        <f>Tāme!K27</f>
        <v/>
      </c>
      <c r="N26" s="235" t="str">
        <f>Tāme!K27</f>
        <v/>
      </c>
      <c r="O26" s="235">
        <v>0</v>
      </c>
      <c r="P26" s="147"/>
      <c r="Q26" s="147"/>
      <c r="R26" s="148"/>
      <c r="S26" s="236">
        <f t="shared" si="4"/>
        <v>0</v>
      </c>
      <c r="T26" s="222"/>
      <c r="U26" s="2"/>
    </row>
    <row r="27" spans="1:21" outlineLevel="1" x14ac:dyDescent="0.3">
      <c r="A27" s="2"/>
      <c r="B27" s="231" t="str">
        <f>IF(Tāme!B28="","",Tāme!B28)</f>
        <v/>
      </c>
      <c r="C27" s="231" t="str">
        <f>IF(Tāme!D28="","",Tāme!D28)</f>
        <v/>
      </c>
      <c r="D27" s="232" t="str">
        <f>Tāme!L28</f>
        <v/>
      </c>
      <c r="E27" s="224"/>
      <c r="F27" s="233" t="str">
        <f>Tāme!I28</f>
        <v/>
      </c>
      <c r="G27" s="147"/>
      <c r="H27" s="147"/>
      <c r="I27" s="148"/>
      <c r="J27" s="148"/>
      <c r="K27" s="234">
        <f t="shared" si="3"/>
        <v>0</v>
      </c>
      <c r="L27" s="222"/>
      <c r="M27" s="235" t="str">
        <f>Tāme!K28</f>
        <v/>
      </c>
      <c r="N27" s="235" t="str">
        <f>Tāme!K28</f>
        <v/>
      </c>
      <c r="O27" s="235">
        <v>0</v>
      </c>
      <c r="P27" s="147"/>
      <c r="Q27" s="147"/>
      <c r="R27" s="148"/>
      <c r="S27" s="236">
        <f t="shared" si="4"/>
        <v>0</v>
      </c>
      <c r="T27" s="222"/>
      <c r="U27" s="2"/>
    </row>
    <row r="28" spans="1:21" ht="40.5" customHeight="1" x14ac:dyDescent="0.3">
      <c r="A28" s="2"/>
      <c r="B28" s="343" t="str">
        <f>Tāme!C31</f>
        <v>II. ATJAUNOJAMO ENERGORESURSU TEHNOLOĢIJU IEVIEŠANA - AKUMULĒŠANAS IEKĀRTAS</v>
      </c>
      <c r="C28" s="344"/>
      <c r="D28" s="230">
        <f>SUM(D29:D43)</f>
        <v>0</v>
      </c>
      <c r="E28" s="224"/>
      <c r="F28" s="230">
        <f t="shared" ref="F28:S28" si="5">SUM(F29:F43)</f>
        <v>0</v>
      </c>
      <c r="G28" s="230">
        <f t="shared" si="5"/>
        <v>0</v>
      </c>
      <c r="H28" s="230">
        <f t="shared" si="5"/>
        <v>0</v>
      </c>
      <c r="I28" s="230">
        <f t="shared" si="5"/>
        <v>0</v>
      </c>
      <c r="J28" s="230">
        <f t="shared" si="5"/>
        <v>0</v>
      </c>
      <c r="K28" s="230">
        <f>SUM(K29:K43)</f>
        <v>0</v>
      </c>
      <c r="L28" s="222"/>
      <c r="M28" s="230">
        <f>SUM(M29:M43)</f>
        <v>0</v>
      </c>
      <c r="N28" s="230"/>
      <c r="O28" s="230"/>
      <c r="P28" s="230">
        <f t="shared" si="5"/>
        <v>0</v>
      </c>
      <c r="Q28" s="230">
        <f t="shared" si="5"/>
        <v>0</v>
      </c>
      <c r="R28" s="230">
        <f t="shared" si="5"/>
        <v>0</v>
      </c>
      <c r="S28" s="230">
        <f t="shared" si="5"/>
        <v>0</v>
      </c>
      <c r="T28" s="222"/>
      <c r="U28" s="2"/>
    </row>
    <row r="29" spans="1:21" x14ac:dyDescent="0.3">
      <c r="A29" s="2"/>
      <c r="B29" s="231" t="str">
        <f>IF(Tāme!B35="","",Tāme!B35)</f>
        <v/>
      </c>
      <c r="C29" s="231" t="str">
        <f>IF(Tāme!D35="","",Tāme!D35)</f>
        <v/>
      </c>
      <c r="D29" s="232" t="str">
        <f>Tāme!L35</f>
        <v/>
      </c>
      <c r="E29" s="224"/>
      <c r="F29" s="233" t="str">
        <f>Tāme!I35</f>
        <v/>
      </c>
      <c r="G29" s="147"/>
      <c r="H29" s="147"/>
      <c r="I29" s="148"/>
      <c r="J29" s="148"/>
      <c r="K29" s="234">
        <f>IF(F29="",0,F29-SUM(G29:J29))</f>
        <v>0</v>
      </c>
      <c r="L29" s="222"/>
      <c r="M29" s="235" t="str">
        <f>Tāme!K35</f>
        <v/>
      </c>
      <c r="N29" s="235" t="str">
        <f>Tāme!K35</f>
        <v/>
      </c>
      <c r="O29" s="233" t="str">
        <f>IF(Aprekiniem!$B$23=1,"",'Atbalsta noteikšana no 11.2025'!O23)</f>
        <v/>
      </c>
      <c r="P29" s="147"/>
      <c r="Q29" s="147"/>
      <c r="R29" s="148"/>
      <c r="S29" s="236">
        <f>IF(M29="",0,M29-SUM(P29:R29))</f>
        <v>0</v>
      </c>
      <c r="T29" s="222"/>
      <c r="U29" s="2"/>
    </row>
    <row r="30" spans="1:21" x14ac:dyDescent="0.3">
      <c r="A30" s="2"/>
      <c r="B30" s="231" t="str">
        <f>IF(Tāme!B36="","",Tāme!B36)</f>
        <v/>
      </c>
      <c r="C30" s="231" t="str">
        <f>IF(Tāme!D36="","",Tāme!D36)</f>
        <v/>
      </c>
      <c r="D30" s="232" t="str">
        <f>Tāme!L36</f>
        <v/>
      </c>
      <c r="E30" s="224"/>
      <c r="F30" s="233" t="str">
        <f>Tāme!I36</f>
        <v/>
      </c>
      <c r="G30" s="147"/>
      <c r="H30" s="147"/>
      <c r="I30" s="148"/>
      <c r="J30" s="148"/>
      <c r="K30" s="234">
        <f t="shared" ref="K30:K43" si="6">IF(F30="",0,F30-SUM(G30:J30))</f>
        <v>0</v>
      </c>
      <c r="L30" s="222"/>
      <c r="M30" s="235" t="str">
        <f>Tāme!K36</f>
        <v/>
      </c>
      <c r="N30" s="235" t="str">
        <f>Tāme!K36</f>
        <v/>
      </c>
      <c r="O30" s="233" t="str">
        <f>IF(Aprekiniem!$B$23=1,"",'Atbalsta noteikšana no 11.2025'!O25)</f>
        <v/>
      </c>
      <c r="P30" s="147"/>
      <c r="Q30" s="147"/>
      <c r="R30" s="148"/>
      <c r="S30" s="236">
        <f t="shared" ref="S30:S43" si="7">IF(M30="",0,M30-SUM(P30:R30))</f>
        <v>0</v>
      </c>
      <c r="T30" s="222"/>
      <c r="U30" s="2"/>
    </row>
    <row r="31" spans="1:21" outlineLevel="1" x14ac:dyDescent="0.3">
      <c r="A31" s="2"/>
      <c r="B31" s="231" t="str">
        <f>IF(Tāme!B37="","",Tāme!B37)</f>
        <v/>
      </c>
      <c r="C31" s="231" t="str">
        <f>IF(Tāme!D37="","",Tāme!D37)</f>
        <v/>
      </c>
      <c r="D31" s="232" t="str">
        <f>Tāme!L37</f>
        <v/>
      </c>
      <c r="E31" s="224"/>
      <c r="F31" s="233" t="str">
        <f>Tāme!I37</f>
        <v/>
      </c>
      <c r="G31" s="147"/>
      <c r="H31" s="147"/>
      <c r="I31" s="148"/>
      <c r="J31" s="148"/>
      <c r="K31" s="234">
        <f t="shared" si="6"/>
        <v>0</v>
      </c>
      <c r="L31" s="222"/>
      <c r="M31" s="235" t="str">
        <f>Tāme!K37</f>
        <v/>
      </c>
      <c r="N31" s="235" t="str">
        <f>Tāme!K37</f>
        <v/>
      </c>
      <c r="O31" s="233" t="str">
        <f>IF(Aprekiniem!$B$23=1,"",'Atbalsta noteikšana no 11.2025'!O26)</f>
        <v/>
      </c>
      <c r="P31" s="147"/>
      <c r="Q31" s="147"/>
      <c r="R31" s="148"/>
      <c r="S31" s="236">
        <f t="shared" si="7"/>
        <v>0</v>
      </c>
      <c r="T31" s="222"/>
      <c r="U31" s="2"/>
    </row>
    <row r="32" spans="1:21" outlineLevel="1" x14ac:dyDescent="0.3">
      <c r="A32" s="2"/>
      <c r="B32" s="231" t="str">
        <f>IF(Tāme!B38="","",Tāme!B38)</f>
        <v/>
      </c>
      <c r="C32" s="231" t="str">
        <f>IF(Tāme!D38="","",Tāme!D38)</f>
        <v/>
      </c>
      <c r="D32" s="232" t="str">
        <f>Tāme!L38</f>
        <v/>
      </c>
      <c r="E32" s="224"/>
      <c r="F32" s="233" t="str">
        <f>Tāme!I38</f>
        <v/>
      </c>
      <c r="G32" s="147"/>
      <c r="H32" s="147"/>
      <c r="I32" s="148"/>
      <c r="J32" s="148"/>
      <c r="K32" s="234">
        <f t="shared" si="6"/>
        <v>0</v>
      </c>
      <c r="L32" s="222"/>
      <c r="M32" s="235" t="str">
        <f>Tāme!K38</f>
        <v/>
      </c>
      <c r="N32" s="235" t="str">
        <f>Tāme!K38</f>
        <v/>
      </c>
      <c r="O32" s="233" t="str">
        <f>IF(Aprekiniem!$B$23=1,"",'Atbalsta noteikšana no 11.2025'!#REF!)</f>
        <v/>
      </c>
      <c r="P32" s="147"/>
      <c r="Q32" s="147"/>
      <c r="R32" s="148"/>
      <c r="S32" s="236">
        <f t="shared" si="7"/>
        <v>0</v>
      </c>
      <c r="T32" s="222"/>
      <c r="U32" s="2"/>
    </row>
    <row r="33" spans="1:21" outlineLevel="1" x14ac:dyDescent="0.3">
      <c r="A33" s="2"/>
      <c r="B33" s="231" t="str">
        <f>IF(Tāme!B39="","",Tāme!B39)</f>
        <v/>
      </c>
      <c r="C33" s="231" t="str">
        <f>IF(Tāme!D39="","",Tāme!D39)</f>
        <v/>
      </c>
      <c r="D33" s="232" t="str">
        <f>Tāme!L39</f>
        <v/>
      </c>
      <c r="E33" s="224"/>
      <c r="F33" s="273" t="str">
        <f>Tāme!I39</f>
        <v/>
      </c>
      <c r="G33" s="147"/>
      <c r="H33" s="147"/>
      <c r="I33" s="148"/>
      <c r="J33" s="148"/>
      <c r="K33" s="234">
        <f t="shared" si="6"/>
        <v>0</v>
      </c>
      <c r="L33" s="222"/>
      <c r="M33" s="235" t="str">
        <f>Tāme!K39</f>
        <v/>
      </c>
      <c r="N33" s="235" t="str">
        <f>Tāme!K39</f>
        <v/>
      </c>
      <c r="O33" s="234" t="str">
        <f>IF(Aprekiniem!$B$23=1,"",'Atbalsta noteikšana no 11.2025'!#REF!)</f>
        <v/>
      </c>
      <c r="P33" s="147"/>
      <c r="Q33" s="147"/>
      <c r="R33" s="148"/>
      <c r="S33" s="236">
        <f t="shared" si="7"/>
        <v>0</v>
      </c>
      <c r="T33" s="222"/>
      <c r="U33" s="2"/>
    </row>
    <row r="34" spans="1:21" outlineLevel="1" x14ac:dyDescent="0.3">
      <c r="A34" s="2"/>
      <c r="B34" s="231" t="str">
        <f>IF(Tāme!B40="","",Tāme!B40)</f>
        <v/>
      </c>
      <c r="C34" s="231" t="str">
        <f>IF(Tāme!D40="","",Tāme!D40)</f>
        <v/>
      </c>
      <c r="D34" s="232" t="str">
        <f>Tāme!L40</f>
        <v/>
      </c>
      <c r="E34" s="224"/>
      <c r="F34" s="273" t="str">
        <f>Tāme!I40</f>
        <v/>
      </c>
      <c r="G34" s="147"/>
      <c r="H34" s="147"/>
      <c r="I34" s="148"/>
      <c r="J34" s="148"/>
      <c r="K34" s="234">
        <f t="shared" si="6"/>
        <v>0</v>
      </c>
      <c r="L34" s="222"/>
      <c r="M34" s="235" t="str">
        <f>Tāme!K40</f>
        <v/>
      </c>
      <c r="N34" s="235" t="str">
        <f>Tāme!K40</f>
        <v/>
      </c>
      <c r="O34" s="234" t="str">
        <f>IF(Aprekiniem!$B$23=1,"",'Atbalsta noteikšana no 11.2025'!#REF!)</f>
        <v/>
      </c>
      <c r="P34" s="147"/>
      <c r="Q34" s="147"/>
      <c r="R34" s="148"/>
      <c r="S34" s="236">
        <f t="shared" si="7"/>
        <v>0</v>
      </c>
      <c r="T34" s="222"/>
      <c r="U34" s="2"/>
    </row>
    <row r="35" spans="1:21" outlineLevel="1" x14ac:dyDescent="0.3">
      <c r="A35" s="2"/>
      <c r="B35" s="231" t="str">
        <f>IF(Tāme!B41="","",Tāme!B41)</f>
        <v/>
      </c>
      <c r="C35" s="231" t="str">
        <f>IF(Tāme!D41="","",Tāme!D41)</f>
        <v/>
      </c>
      <c r="D35" s="232" t="str">
        <f>Tāme!L41</f>
        <v/>
      </c>
      <c r="E35" s="224"/>
      <c r="F35" s="273" t="str">
        <f>Tāme!I41</f>
        <v/>
      </c>
      <c r="G35" s="147"/>
      <c r="H35" s="147"/>
      <c r="I35" s="148"/>
      <c r="J35" s="148"/>
      <c r="K35" s="234">
        <f t="shared" si="6"/>
        <v>0</v>
      </c>
      <c r="L35" s="222"/>
      <c r="M35" s="235" t="str">
        <f>Tāme!K41</f>
        <v/>
      </c>
      <c r="N35" s="235" t="str">
        <f>Tāme!K41</f>
        <v/>
      </c>
      <c r="O35" s="234" t="str">
        <f>IF(Aprekiniem!$B$23=1,"",'Atbalsta noteikšana no 11.2025'!#REF!)</f>
        <v/>
      </c>
      <c r="P35" s="147"/>
      <c r="Q35" s="147"/>
      <c r="R35" s="148"/>
      <c r="S35" s="236">
        <f t="shared" si="7"/>
        <v>0</v>
      </c>
      <c r="T35" s="222"/>
      <c r="U35" s="2"/>
    </row>
    <row r="36" spans="1:21" outlineLevel="1" x14ac:dyDescent="0.3">
      <c r="A36" s="2"/>
      <c r="B36" s="231" t="str">
        <f>IF(Tāme!B42="","",Tāme!B42)</f>
        <v/>
      </c>
      <c r="C36" s="231" t="str">
        <f>IF(Tāme!D42="","",Tāme!D42)</f>
        <v/>
      </c>
      <c r="D36" s="232" t="str">
        <f>Tāme!L42</f>
        <v/>
      </c>
      <c r="E36" s="224"/>
      <c r="F36" s="273" t="str">
        <f>Tāme!I42</f>
        <v/>
      </c>
      <c r="G36" s="147"/>
      <c r="H36" s="147"/>
      <c r="I36" s="148"/>
      <c r="J36" s="148"/>
      <c r="K36" s="234">
        <f t="shared" si="6"/>
        <v>0</v>
      </c>
      <c r="L36" s="222"/>
      <c r="M36" s="235" t="str">
        <f>Tāme!K42</f>
        <v/>
      </c>
      <c r="N36" s="235" t="str">
        <f>Tāme!K42</f>
        <v/>
      </c>
      <c r="O36" s="234" t="str">
        <f>IF(Aprekiniem!$B$23=1,"",'Atbalsta noteikšana no 11.2025'!#REF!)</f>
        <v/>
      </c>
      <c r="P36" s="147"/>
      <c r="Q36" s="147"/>
      <c r="R36" s="148"/>
      <c r="S36" s="236">
        <f t="shared" si="7"/>
        <v>0</v>
      </c>
      <c r="T36" s="222"/>
      <c r="U36" s="2"/>
    </row>
    <row r="37" spans="1:21" outlineLevel="1" x14ac:dyDescent="0.3">
      <c r="A37" s="2"/>
      <c r="B37" s="231" t="str">
        <f>IF(Tāme!B43="","",Tāme!B43)</f>
        <v/>
      </c>
      <c r="C37" s="231" t="str">
        <f>IF(Tāme!D43="","",Tāme!D43)</f>
        <v/>
      </c>
      <c r="D37" s="232" t="str">
        <f>Tāme!L43</f>
        <v/>
      </c>
      <c r="E37" s="224"/>
      <c r="F37" s="273" t="str">
        <f>Tāme!I43</f>
        <v/>
      </c>
      <c r="G37" s="147"/>
      <c r="H37" s="147"/>
      <c r="I37" s="148"/>
      <c r="J37" s="148"/>
      <c r="K37" s="234">
        <f t="shared" si="6"/>
        <v>0</v>
      </c>
      <c r="L37" s="222"/>
      <c r="M37" s="235" t="str">
        <f>Tāme!K43</f>
        <v/>
      </c>
      <c r="N37" s="235" t="str">
        <f>Tāme!K43</f>
        <v/>
      </c>
      <c r="O37" s="234" t="str">
        <f>IF(Aprekiniem!$B$23=1,"",'Atbalsta noteikšana no 11.2025'!#REF!)</f>
        <v/>
      </c>
      <c r="P37" s="147"/>
      <c r="Q37" s="147"/>
      <c r="R37" s="148"/>
      <c r="S37" s="236">
        <f t="shared" si="7"/>
        <v>0</v>
      </c>
      <c r="T37" s="222"/>
      <c r="U37" s="2"/>
    </row>
    <row r="38" spans="1:21" outlineLevel="1" x14ac:dyDescent="0.3">
      <c r="A38" s="2"/>
      <c r="B38" s="231" t="str">
        <f>IF(Tāme!B44="","",Tāme!B44)</f>
        <v/>
      </c>
      <c r="C38" s="231" t="str">
        <f>IF(Tāme!D44="","",Tāme!D44)</f>
        <v/>
      </c>
      <c r="D38" s="232" t="str">
        <f>Tāme!L44</f>
        <v/>
      </c>
      <c r="E38" s="224"/>
      <c r="F38" s="273" t="str">
        <f>Tāme!I44</f>
        <v/>
      </c>
      <c r="G38" s="147"/>
      <c r="H38" s="147"/>
      <c r="I38" s="148"/>
      <c r="J38" s="148"/>
      <c r="K38" s="234">
        <f t="shared" si="6"/>
        <v>0</v>
      </c>
      <c r="L38" s="222"/>
      <c r="M38" s="235" t="str">
        <f>Tāme!K44</f>
        <v/>
      </c>
      <c r="N38" s="235" t="str">
        <f>Tāme!K44</f>
        <v/>
      </c>
      <c r="O38" s="234" t="str">
        <f>IF(Aprekiniem!$B$23=1,"",'Atbalsta noteikšana no 11.2025'!#REF!)</f>
        <v/>
      </c>
      <c r="P38" s="147"/>
      <c r="Q38" s="147"/>
      <c r="R38" s="148"/>
      <c r="S38" s="236">
        <f t="shared" si="7"/>
        <v>0</v>
      </c>
      <c r="T38" s="222"/>
      <c r="U38" s="2"/>
    </row>
    <row r="39" spans="1:21" outlineLevel="1" x14ac:dyDescent="0.3">
      <c r="A39" s="2"/>
      <c r="B39" s="231" t="str">
        <f>IF(Tāme!B45="","",Tāme!B45)</f>
        <v/>
      </c>
      <c r="C39" s="231" t="str">
        <f>IF(Tāme!D45="","",Tāme!D45)</f>
        <v/>
      </c>
      <c r="D39" s="232" t="str">
        <f>Tāme!L45</f>
        <v/>
      </c>
      <c r="E39" s="224"/>
      <c r="F39" s="273" t="str">
        <f>Tāme!I45</f>
        <v/>
      </c>
      <c r="G39" s="147"/>
      <c r="H39" s="147"/>
      <c r="I39" s="148"/>
      <c r="J39" s="148"/>
      <c r="K39" s="234">
        <f t="shared" si="6"/>
        <v>0</v>
      </c>
      <c r="L39" s="222"/>
      <c r="M39" s="235" t="str">
        <f>Tāme!K45</f>
        <v/>
      </c>
      <c r="N39" s="235" t="str">
        <f>Tāme!K45</f>
        <v/>
      </c>
      <c r="O39" s="234" t="str">
        <f>IF(Aprekiniem!$B$23=1,"",'Atbalsta noteikšana no 11.2025'!#REF!)</f>
        <v/>
      </c>
      <c r="P39" s="147"/>
      <c r="Q39" s="147"/>
      <c r="R39" s="148"/>
      <c r="S39" s="236">
        <f t="shared" si="7"/>
        <v>0</v>
      </c>
      <c r="T39" s="222"/>
      <c r="U39" s="2"/>
    </row>
    <row r="40" spans="1:21" outlineLevel="1" x14ac:dyDescent="0.3">
      <c r="A40" s="2"/>
      <c r="B40" s="231" t="str">
        <f>IF(Tāme!B46="","",Tāme!B46)</f>
        <v/>
      </c>
      <c r="C40" s="231" t="str">
        <f>IF(Tāme!D46="","",Tāme!D46)</f>
        <v/>
      </c>
      <c r="D40" s="232" t="str">
        <f>Tāme!L46</f>
        <v/>
      </c>
      <c r="E40" s="224"/>
      <c r="F40" s="273" t="str">
        <f>Tāme!I46</f>
        <v/>
      </c>
      <c r="G40" s="147"/>
      <c r="H40" s="147"/>
      <c r="I40" s="148"/>
      <c r="J40" s="148"/>
      <c r="K40" s="234">
        <f t="shared" si="6"/>
        <v>0</v>
      </c>
      <c r="L40" s="222"/>
      <c r="M40" s="235" t="str">
        <f>Tāme!K46</f>
        <v/>
      </c>
      <c r="N40" s="235" t="str">
        <f>Tāme!K46</f>
        <v/>
      </c>
      <c r="O40" s="234" t="str">
        <f>IF(Aprekiniem!$B$23=1,"",'Atbalsta noteikšana no 11.2025'!#REF!)</f>
        <v/>
      </c>
      <c r="P40" s="147"/>
      <c r="Q40" s="147"/>
      <c r="R40" s="148"/>
      <c r="S40" s="236">
        <f t="shared" si="7"/>
        <v>0</v>
      </c>
      <c r="T40" s="222"/>
      <c r="U40" s="2"/>
    </row>
    <row r="41" spans="1:21" outlineLevel="1" x14ac:dyDescent="0.3">
      <c r="A41" s="2"/>
      <c r="B41" s="231" t="str">
        <f>IF(Tāme!B47="","",Tāme!B47)</f>
        <v/>
      </c>
      <c r="C41" s="231" t="str">
        <f>IF(Tāme!D47="","",Tāme!D47)</f>
        <v/>
      </c>
      <c r="D41" s="232" t="str">
        <f>Tāme!L47</f>
        <v/>
      </c>
      <c r="E41" s="224"/>
      <c r="F41" s="273" t="str">
        <f>Tāme!I47</f>
        <v/>
      </c>
      <c r="G41" s="147"/>
      <c r="H41" s="147"/>
      <c r="I41" s="148"/>
      <c r="J41" s="148"/>
      <c r="K41" s="234">
        <f t="shared" si="6"/>
        <v>0</v>
      </c>
      <c r="L41" s="222"/>
      <c r="M41" s="235" t="str">
        <f>Tāme!K47</f>
        <v/>
      </c>
      <c r="N41" s="235" t="str">
        <f>Tāme!K47</f>
        <v/>
      </c>
      <c r="O41" s="234" t="str">
        <f>IF(Aprekiniem!$B$23=1,"",'Atbalsta noteikšana no 11.2025'!#REF!)</f>
        <v/>
      </c>
      <c r="P41" s="147"/>
      <c r="Q41" s="147"/>
      <c r="R41" s="148"/>
      <c r="S41" s="236">
        <f t="shared" si="7"/>
        <v>0</v>
      </c>
      <c r="T41" s="222"/>
      <c r="U41" s="2"/>
    </row>
    <row r="42" spans="1:21" outlineLevel="1" x14ac:dyDescent="0.3">
      <c r="A42" s="2"/>
      <c r="B42" s="231" t="str">
        <f>IF(Tāme!B48="","",Tāme!B48)</f>
        <v/>
      </c>
      <c r="C42" s="231" t="str">
        <f>IF(Tāme!D48="","",Tāme!D48)</f>
        <v/>
      </c>
      <c r="D42" s="232" t="str">
        <f>Tāme!L48</f>
        <v/>
      </c>
      <c r="E42" s="224"/>
      <c r="F42" s="273" t="str">
        <f>Tāme!I48</f>
        <v/>
      </c>
      <c r="G42" s="147"/>
      <c r="H42" s="147"/>
      <c r="I42" s="148"/>
      <c r="J42" s="148"/>
      <c r="K42" s="234">
        <f t="shared" si="6"/>
        <v>0</v>
      </c>
      <c r="L42" s="222"/>
      <c r="M42" s="235" t="str">
        <f>Tāme!K48</f>
        <v/>
      </c>
      <c r="N42" s="235" t="str">
        <f>Tāme!K48</f>
        <v/>
      </c>
      <c r="O42" s="234" t="str">
        <f>IF(Aprekiniem!$B$23=1,"",'Atbalsta noteikšana no 11.2025'!#REF!)</f>
        <v/>
      </c>
      <c r="P42" s="147"/>
      <c r="Q42" s="147"/>
      <c r="R42" s="148"/>
      <c r="S42" s="236">
        <f t="shared" si="7"/>
        <v>0</v>
      </c>
      <c r="T42" s="222"/>
      <c r="U42" s="2"/>
    </row>
    <row r="43" spans="1:21" outlineLevel="1" x14ac:dyDescent="0.3">
      <c r="A43" s="2"/>
      <c r="B43" s="231" t="str">
        <f>IF(Tāme!B49="","",Tāme!B49)</f>
        <v/>
      </c>
      <c r="C43" s="231" t="str">
        <f>IF(Tāme!D49="","",Tāme!D49)</f>
        <v/>
      </c>
      <c r="D43" s="232" t="str">
        <f>Tāme!L49</f>
        <v/>
      </c>
      <c r="E43" s="224"/>
      <c r="F43" s="273" t="str">
        <f>Tāme!I49</f>
        <v/>
      </c>
      <c r="G43" s="147"/>
      <c r="H43" s="147"/>
      <c r="I43" s="148"/>
      <c r="J43" s="148"/>
      <c r="K43" s="234">
        <f t="shared" si="6"/>
        <v>0</v>
      </c>
      <c r="L43" s="222"/>
      <c r="M43" s="235" t="str">
        <f>Tāme!K49</f>
        <v/>
      </c>
      <c r="N43" s="235" t="str">
        <f>Tāme!K49</f>
        <v/>
      </c>
      <c r="O43" s="234" t="str">
        <f>IF(Aprekiniem!$B$23=1,"",'Atbalsta noteikšana no 11.2025'!#REF!)</f>
        <v/>
      </c>
      <c r="P43" s="147"/>
      <c r="Q43" s="147"/>
      <c r="R43" s="148"/>
      <c r="S43" s="236">
        <f t="shared" si="7"/>
        <v>0</v>
      </c>
      <c r="T43" s="222"/>
      <c r="U43" s="2"/>
    </row>
    <row r="44" spans="1:21" ht="21.75" customHeight="1" x14ac:dyDescent="0.3">
      <c r="A44" s="2"/>
      <c r="B44" s="339" t="s">
        <v>72</v>
      </c>
      <c r="C44" s="339"/>
      <c r="D44" s="237">
        <f t="shared" ref="D44:F44" si="8">D12+D28</f>
        <v>0</v>
      </c>
      <c r="E44" s="237"/>
      <c r="F44" s="237">
        <f t="shared" si="8"/>
        <v>0</v>
      </c>
      <c r="G44" s="237">
        <f t="shared" ref="G44:S44" si="9">G12+G28</f>
        <v>0</v>
      </c>
      <c r="H44" s="237">
        <f t="shared" si="9"/>
        <v>0</v>
      </c>
      <c r="I44" s="237">
        <f t="shared" si="9"/>
        <v>0</v>
      </c>
      <c r="J44" s="237">
        <f t="shared" si="9"/>
        <v>0</v>
      </c>
      <c r="K44" s="237">
        <f>K12+K28</f>
        <v>0</v>
      </c>
      <c r="L44" s="222"/>
      <c r="M44" s="237">
        <f t="shared" si="9"/>
        <v>0</v>
      </c>
      <c r="N44" s="237">
        <f t="shared" si="9"/>
        <v>0</v>
      </c>
      <c r="O44" s="237">
        <f t="shared" si="9"/>
        <v>0</v>
      </c>
      <c r="P44" s="237">
        <f t="shared" si="9"/>
        <v>0</v>
      </c>
      <c r="Q44" s="237">
        <f t="shared" si="9"/>
        <v>0</v>
      </c>
      <c r="R44" s="237">
        <f t="shared" si="9"/>
        <v>0</v>
      </c>
      <c r="S44" s="237">
        <f t="shared" si="9"/>
        <v>0</v>
      </c>
      <c r="T44" s="222"/>
      <c r="U44" s="2"/>
    </row>
    <row r="45" spans="1:21" s="2" customFormat="1" x14ac:dyDescent="0.3">
      <c r="M45" s="57"/>
      <c r="N45" s="57"/>
      <c r="O45" s="57"/>
    </row>
    <row r="46" spans="1:21" s="10" customFormat="1" ht="20.25" customHeight="1" x14ac:dyDescent="0.25">
      <c r="A46" s="11"/>
      <c r="B46" s="338" t="s">
        <v>96</v>
      </c>
      <c r="C46" s="338"/>
      <c r="D46" s="338"/>
      <c r="E46" s="338"/>
      <c r="F46" s="338"/>
      <c r="G46" s="338"/>
      <c r="H46" s="338"/>
      <c r="I46" s="338"/>
      <c r="J46" s="338"/>
      <c r="K46" s="338"/>
      <c r="L46" s="338"/>
      <c r="M46" s="338"/>
      <c r="N46" s="338"/>
      <c r="O46" s="338"/>
      <c r="P46" s="338"/>
      <c r="Q46" s="338"/>
      <c r="R46" s="338"/>
      <c r="S46" s="338"/>
      <c r="T46" s="338"/>
    </row>
    <row r="47" spans="1:21" s="110" customFormat="1" ht="20.25" customHeight="1" x14ac:dyDescent="0.25">
      <c r="A47" s="111"/>
      <c r="B47" s="161"/>
      <c r="C47" s="161"/>
      <c r="D47" s="161"/>
      <c r="E47" s="161"/>
      <c r="F47" s="161"/>
      <c r="G47" s="161"/>
      <c r="H47" s="161"/>
      <c r="I47" s="161"/>
      <c r="J47" s="161"/>
      <c r="K47" s="161"/>
      <c r="L47" s="161"/>
      <c r="M47" s="161"/>
      <c r="N47" s="161"/>
      <c r="O47" s="161"/>
      <c r="P47" s="161"/>
      <c r="Q47" s="161"/>
      <c r="R47" s="161"/>
      <c r="S47" s="161"/>
      <c r="T47" s="161"/>
    </row>
    <row r="48" spans="1:21" s="10" customFormat="1" ht="69.75" customHeight="1" x14ac:dyDescent="0.3">
      <c r="A48" s="11"/>
      <c r="B48" s="345" t="s">
        <v>33</v>
      </c>
      <c r="C48" s="345"/>
      <c r="D48" s="104"/>
      <c r="E48" s="2"/>
      <c r="F48" s="104"/>
      <c r="G48" s="104"/>
      <c r="H48" s="104"/>
      <c r="I48" s="104"/>
      <c r="J48" s="104"/>
      <c r="K48" s="104"/>
      <c r="L48" s="213"/>
      <c r="M48" s="104"/>
      <c r="N48" s="104"/>
      <c r="O48" s="104"/>
      <c r="P48" s="104" t="s">
        <v>44</v>
      </c>
      <c r="Q48" s="104" t="s">
        <v>45</v>
      </c>
      <c r="R48" s="104" t="s">
        <v>73</v>
      </c>
      <c r="S48" s="212" t="s">
        <v>36</v>
      </c>
      <c r="T48" s="58"/>
    </row>
    <row r="49" spans="1:21" s="10" customFormat="1" ht="33.75" customHeight="1" x14ac:dyDescent="0.3">
      <c r="A49" s="11"/>
      <c r="B49" s="346" t="str">
        <f>Tāme!B57</f>
        <v>IZDEVUMU POZĪCIJAS, KAS NEVAR TIKT IEKĻAUTAS PROJEKTA KOPĒJĀS IZMAKSĀS, BET IR NEPIECIEŠAMAS PROJEKTA ĪSTENOŠANAI</v>
      </c>
      <c r="C49" s="347"/>
      <c r="D49" s="159">
        <f>SUM(D50:D56)</f>
        <v>0</v>
      </c>
      <c r="E49" s="2"/>
      <c r="F49" s="59"/>
      <c r="G49" s="59"/>
      <c r="H49" s="59"/>
      <c r="I49" s="59"/>
      <c r="J49" s="59"/>
      <c r="K49" s="59"/>
      <c r="L49" s="53"/>
      <c r="M49" s="162"/>
      <c r="N49" s="162"/>
      <c r="O49" s="162"/>
      <c r="P49" s="159">
        <f>SUM(P50:P56)</f>
        <v>0</v>
      </c>
      <c r="Q49" s="159">
        <f t="shared" ref="Q49:R49" si="10">SUM(Q50:Q56)</f>
        <v>0</v>
      </c>
      <c r="R49" s="159">
        <f t="shared" si="10"/>
        <v>0</v>
      </c>
      <c r="S49" s="159">
        <f>SUM(S50:S56)</f>
        <v>0</v>
      </c>
      <c r="T49" s="58"/>
    </row>
    <row r="50" spans="1:21" s="10" customFormat="1" ht="16.5" customHeight="1" x14ac:dyDescent="0.3">
      <c r="A50" s="11"/>
      <c r="B50" s="55" t="str">
        <f>IF(Tāme!B61="","",Tāme!B61)</f>
        <v/>
      </c>
      <c r="C50" s="55" t="str">
        <f>IF(Tāme!D61="","",Tāme!D61)</f>
        <v/>
      </c>
      <c r="D50" s="56" t="str">
        <f>IF(Tāme!L61="","",Tāme!L61)</f>
        <v/>
      </c>
      <c r="E50" s="2"/>
      <c r="F50" s="60"/>
      <c r="G50" s="60"/>
      <c r="H50" s="60"/>
      <c r="I50" s="60"/>
      <c r="J50" s="60"/>
      <c r="K50" s="61"/>
      <c r="L50" s="53"/>
      <c r="M50" s="163"/>
      <c r="N50" s="163"/>
      <c r="O50" s="164"/>
      <c r="P50" s="147"/>
      <c r="Q50" s="147"/>
      <c r="R50" s="148"/>
      <c r="S50" s="160">
        <f>IF(D50="",0,D50-SUM(P50:R50))</f>
        <v>0</v>
      </c>
      <c r="T50" s="58"/>
    </row>
    <row r="51" spans="1:21" s="10" customFormat="1" ht="16.5" customHeight="1" x14ac:dyDescent="0.3">
      <c r="A51" s="11"/>
      <c r="B51" s="55" t="str">
        <f>IF(Tāme!B62="","",Tāme!B62)</f>
        <v/>
      </c>
      <c r="C51" s="55" t="str">
        <f>IF(Tāme!D62="","",Tāme!D62)</f>
        <v/>
      </c>
      <c r="D51" s="56" t="str">
        <f>IF(Tāme!L62="","",Tāme!L62)</f>
        <v/>
      </c>
      <c r="E51" s="2"/>
      <c r="F51" s="60"/>
      <c r="G51" s="60"/>
      <c r="H51" s="60"/>
      <c r="I51" s="60"/>
      <c r="J51" s="60"/>
      <c r="K51" s="61"/>
      <c r="L51" s="53"/>
      <c r="M51" s="163"/>
      <c r="N51" s="163"/>
      <c r="O51" s="164"/>
      <c r="P51" s="147"/>
      <c r="Q51" s="147"/>
      <c r="R51" s="148"/>
      <c r="S51" s="160">
        <f t="shared" ref="S51:S56" si="11">IF(D51="",0,D51-SUM(P51:R51))</f>
        <v>0</v>
      </c>
      <c r="T51" s="58"/>
    </row>
    <row r="52" spans="1:21" s="10" customFormat="1" ht="16.5" customHeight="1" outlineLevel="1" x14ac:dyDescent="0.3">
      <c r="A52" s="11"/>
      <c r="B52" s="55" t="str">
        <f>IF(Tāme!B63="","",Tāme!B63)</f>
        <v/>
      </c>
      <c r="C52" s="55" t="str">
        <f>IF(Tāme!D63="","",Tāme!D63)</f>
        <v/>
      </c>
      <c r="D52" s="56" t="str">
        <f>IF(Tāme!L63="","",Tāme!L63)</f>
        <v/>
      </c>
      <c r="E52" s="2"/>
      <c r="F52" s="60"/>
      <c r="G52" s="60"/>
      <c r="H52" s="60"/>
      <c r="I52" s="60"/>
      <c r="J52" s="60"/>
      <c r="K52" s="61"/>
      <c r="L52" s="53"/>
      <c r="M52" s="163"/>
      <c r="N52" s="163"/>
      <c r="O52" s="164"/>
      <c r="P52" s="147"/>
      <c r="Q52" s="147"/>
      <c r="R52" s="148"/>
      <c r="S52" s="160">
        <f t="shared" si="11"/>
        <v>0</v>
      </c>
      <c r="T52" s="58"/>
    </row>
    <row r="53" spans="1:21" s="10" customFormat="1" ht="16.5" customHeight="1" outlineLevel="1" x14ac:dyDescent="0.3">
      <c r="A53" s="11"/>
      <c r="B53" s="55" t="str">
        <f>IF(Tāme!B64="","",Tāme!B64)</f>
        <v/>
      </c>
      <c r="C53" s="55" t="str">
        <f>IF(Tāme!D64="","",Tāme!D64)</f>
        <v/>
      </c>
      <c r="D53" s="56" t="str">
        <f>IF(Tāme!L64="","",Tāme!L64)</f>
        <v/>
      </c>
      <c r="E53" s="2"/>
      <c r="F53" s="60"/>
      <c r="G53" s="60"/>
      <c r="H53" s="60"/>
      <c r="I53" s="60"/>
      <c r="J53" s="60"/>
      <c r="K53" s="61"/>
      <c r="L53" s="53"/>
      <c r="M53" s="163"/>
      <c r="N53" s="163"/>
      <c r="O53" s="164"/>
      <c r="P53" s="147"/>
      <c r="Q53" s="147"/>
      <c r="R53" s="148"/>
      <c r="S53" s="160">
        <f t="shared" si="11"/>
        <v>0</v>
      </c>
      <c r="T53" s="58"/>
    </row>
    <row r="54" spans="1:21" s="10" customFormat="1" ht="16.5" customHeight="1" outlineLevel="1" x14ac:dyDescent="0.3">
      <c r="A54" s="11"/>
      <c r="B54" s="55" t="str">
        <f>IF(Tāme!B65="","",Tāme!B65)</f>
        <v/>
      </c>
      <c r="C54" s="55" t="str">
        <f>IF(Tāme!D65="","",Tāme!D65)</f>
        <v/>
      </c>
      <c r="D54" s="56" t="str">
        <f>IF(Tāme!L65="","",Tāme!L65)</f>
        <v/>
      </c>
      <c r="E54" s="2"/>
      <c r="F54" s="60"/>
      <c r="G54" s="60"/>
      <c r="H54" s="60"/>
      <c r="I54" s="60"/>
      <c r="J54" s="60"/>
      <c r="K54" s="61"/>
      <c r="L54" s="53"/>
      <c r="M54" s="163"/>
      <c r="N54" s="163"/>
      <c r="O54" s="164"/>
      <c r="P54" s="147"/>
      <c r="Q54" s="147"/>
      <c r="R54" s="148"/>
      <c r="S54" s="160">
        <f t="shared" si="11"/>
        <v>0</v>
      </c>
      <c r="T54" s="58"/>
    </row>
    <row r="55" spans="1:21" s="10" customFormat="1" ht="16.5" customHeight="1" outlineLevel="1" x14ac:dyDescent="0.3">
      <c r="A55" s="11"/>
      <c r="B55" s="55" t="str">
        <f>IF(Tāme!B66="","",Tāme!B66)</f>
        <v/>
      </c>
      <c r="C55" s="55" t="str">
        <f>IF(Tāme!D66="","",Tāme!D66)</f>
        <v/>
      </c>
      <c r="D55" s="56" t="str">
        <f>IF(Tāme!L66="","",Tāme!L66)</f>
        <v/>
      </c>
      <c r="E55" s="2"/>
      <c r="F55" s="60"/>
      <c r="G55" s="60"/>
      <c r="H55" s="60"/>
      <c r="I55" s="60"/>
      <c r="J55" s="60"/>
      <c r="K55" s="61"/>
      <c r="L55" s="53"/>
      <c r="M55" s="163"/>
      <c r="N55" s="163"/>
      <c r="O55" s="164"/>
      <c r="P55" s="147"/>
      <c r="Q55" s="147"/>
      <c r="R55" s="148"/>
      <c r="S55" s="160">
        <f t="shared" si="11"/>
        <v>0</v>
      </c>
      <c r="T55" s="58"/>
    </row>
    <row r="56" spans="1:21" s="10" customFormat="1" ht="16.5" customHeight="1" outlineLevel="1" x14ac:dyDescent="0.3">
      <c r="A56" s="11"/>
      <c r="B56" s="55" t="str">
        <f>IF(Tāme!B67="","",Tāme!B67)</f>
        <v/>
      </c>
      <c r="C56" s="55" t="str">
        <f>IF(Tāme!D67="","",Tāme!D67)</f>
        <v/>
      </c>
      <c r="D56" s="56" t="str">
        <f>IF(Tāme!L67="","",Tāme!L67)</f>
        <v/>
      </c>
      <c r="E56" s="2"/>
      <c r="F56" s="60"/>
      <c r="G56" s="60"/>
      <c r="H56" s="60"/>
      <c r="I56" s="60"/>
      <c r="J56" s="60"/>
      <c r="K56" s="61"/>
      <c r="L56" s="53"/>
      <c r="M56" s="163"/>
      <c r="N56" s="163"/>
      <c r="O56" s="164"/>
      <c r="P56" s="147"/>
      <c r="Q56" s="147"/>
      <c r="R56" s="148"/>
      <c r="S56" s="160">
        <f t="shared" si="11"/>
        <v>0</v>
      </c>
      <c r="T56" s="58"/>
    </row>
    <row r="57" spans="1:21" ht="18" x14ac:dyDescent="0.3">
      <c r="A57" s="2"/>
      <c r="B57" s="348" t="s">
        <v>72</v>
      </c>
      <c r="C57" s="348"/>
      <c r="D57" s="62">
        <f>SUM(D50:D56)</f>
        <v>0</v>
      </c>
      <c r="E57" s="63"/>
      <c r="F57" s="64"/>
      <c r="G57" s="64"/>
      <c r="H57" s="64"/>
      <c r="I57" s="64"/>
      <c r="J57" s="64"/>
      <c r="K57" s="65"/>
      <c r="L57" s="66"/>
      <c r="M57" s="64"/>
      <c r="N57" s="64"/>
      <c r="O57" s="64"/>
      <c r="P57" s="64">
        <f>SUM(P50:P56)</f>
        <v>0</v>
      </c>
      <c r="Q57" s="64">
        <f t="shared" ref="Q57" si="12">SUM(Q50:Q56)</f>
        <v>0</v>
      </c>
      <c r="R57" s="64">
        <f>SUM(R50:R56)</f>
        <v>0</v>
      </c>
      <c r="S57" s="64">
        <f>SUM(S50:S56)</f>
        <v>0</v>
      </c>
      <c r="T57" s="58"/>
      <c r="U57" s="2"/>
    </row>
    <row r="58" spans="1:21" s="2" customFormat="1" x14ac:dyDescent="0.3"/>
    <row r="59" spans="1:21" s="10" customFormat="1" ht="19.5" customHeight="1" x14ac:dyDescent="0.25">
      <c r="A59" s="11"/>
      <c r="B59" s="71" t="s">
        <v>94</v>
      </c>
      <c r="C59" s="71"/>
      <c r="D59" s="75"/>
      <c r="E59" s="75"/>
      <c r="F59" s="75"/>
      <c r="G59" s="75"/>
      <c r="H59" s="7"/>
      <c r="I59" s="7"/>
      <c r="J59" s="7"/>
      <c r="K59" s="7"/>
      <c r="L59" s="7"/>
      <c r="M59" s="7"/>
      <c r="N59" s="7"/>
      <c r="O59" s="7"/>
      <c r="P59" s="7"/>
      <c r="Q59" s="7"/>
      <c r="R59" s="7"/>
      <c r="S59" s="7"/>
      <c r="T59" s="7"/>
    </row>
    <row r="60" spans="1:21" ht="87.75" x14ac:dyDescent="0.3">
      <c r="A60" s="2"/>
      <c r="B60" s="349" t="s">
        <v>34</v>
      </c>
      <c r="C60" s="350"/>
      <c r="D60" s="350"/>
      <c r="E60" s="351"/>
      <c r="F60" s="214" t="s">
        <v>9</v>
      </c>
      <c r="G60" s="214" t="s">
        <v>47</v>
      </c>
      <c r="H60" s="214" t="s">
        <v>48</v>
      </c>
      <c r="I60" s="214" t="s">
        <v>88</v>
      </c>
      <c r="J60" s="214" t="s">
        <v>41</v>
      </c>
      <c r="K60" s="86"/>
      <c r="L60" s="16"/>
      <c r="M60" s="352"/>
      <c r="N60" s="352"/>
      <c r="O60" s="352"/>
      <c r="P60" s="352"/>
      <c r="Q60" s="352"/>
      <c r="R60" s="352"/>
      <c r="S60" s="352"/>
      <c r="T60" s="16"/>
      <c r="U60" s="2"/>
    </row>
    <row r="61" spans="1:21" ht="25.5" customHeight="1" x14ac:dyDescent="0.3">
      <c r="A61" s="2"/>
      <c r="B61" s="354" t="s">
        <v>74</v>
      </c>
      <c r="C61" s="355"/>
      <c r="D61" s="355"/>
      <c r="E61" s="356"/>
      <c r="F61" s="76">
        <f>F44</f>
        <v>0</v>
      </c>
      <c r="G61" s="76">
        <f t="shared" ref="G61:J61" si="13">G44</f>
        <v>0</v>
      </c>
      <c r="H61" s="76">
        <f t="shared" si="13"/>
        <v>0</v>
      </c>
      <c r="I61" s="76">
        <f t="shared" si="13"/>
        <v>0</v>
      </c>
      <c r="J61" s="77">
        <f t="shared" si="13"/>
        <v>0</v>
      </c>
      <c r="K61" s="67" t="str">
        <f>IF(F61=SUM(G61:J61),"","Dati nav korekti, nav norādīti izmaksu finansētāji")</f>
        <v/>
      </c>
      <c r="L61" s="16"/>
      <c r="M61" s="16"/>
      <c r="N61" s="95"/>
      <c r="O61" s="95"/>
      <c r="P61" s="16"/>
      <c r="Q61" s="16"/>
      <c r="R61" s="16"/>
      <c r="S61" s="353"/>
      <c r="T61" s="353"/>
      <c r="U61" s="2"/>
    </row>
    <row r="62" spans="1:21" ht="25.5" customHeight="1" x14ac:dyDescent="0.3">
      <c r="A62" s="2"/>
      <c r="B62" s="354" t="s">
        <v>150</v>
      </c>
      <c r="C62" s="355"/>
      <c r="D62" s="355"/>
      <c r="E62" s="356"/>
      <c r="F62" s="76">
        <f>M44</f>
        <v>0</v>
      </c>
      <c r="G62" s="76">
        <f t="shared" ref="G62:I62" si="14">P44</f>
        <v>0</v>
      </c>
      <c r="H62" s="76">
        <f t="shared" si="14"/>
        <v>0</v>
      </c>
      <c r="I62" s="76">
        <f t="shared" si="14"/>
        <v>0</v>
      </c>
      <c r="J62" s="78"/>
      <c r="K62" s="67" t="str">
        <f>IF(F62=SUM(G62:J62),"","Dati nav korekti, nav norādīti izmaksu finansētāji")</f>
        <v/>
      </c>
      <c r="L62" s="16"/>
      <c r="M62" s="16"/>
      <c r="N62" s="95"/>
      <c r="O62" s="95"/>
      <c r="P62" s="16"/>
      <c r="Q62" s="16"/>
      <c r="R62" s="16"/>
      <c r="S62" s="16"/>
      <c r="T62" s="16"/>
      <c r="U62" s="2"/>
    </row>
    <row r="63" spans="1:21" ht="25.5" customHeight="1" x14ac:dyDescent="0.3">
      <c r="A63" s="2"/>
      <c r="B63" s="354" t="s">
        <v>70</v>
      </c>
      <c r="C63" s="355"/>
      <c r="D63" s="355"/>
      <c r="E63" s="356"/>
      <c r="F63" s="77">
        <f>F61+F62</f>
        <v>0</v>
      </c>
      <c r="G63" s="77">
        <f>G61+G62</f>
        <v>0</v>
      </c>
      <c r="H63" s="77">
        <f>H61+H62</f>
        <v>0</v>
      </c>
      <c r="I63" s="77">
        <f>I61+I62</f>
        <v>0</v>
      </c>
      <c r="J63" s="78"/>
      <c r="K63" s="67" t="str">
        <f>IF(G63&lt;(5%*F63),"Līdzdalībai jābūt vismaz 5% apmērā no projekta kopējām izmaksām","")</f>
        <v/>
      </c>
      <c r="L63" s="16"/>
      <c r="M63" s="16"/>
      <c r="N63" s="95"/>
      <c r="O63" s="95"/>
      <c r="P63" s="16"/>
      <c r="Q63" s="16"/>
      <c r="R63" s="16"/>
      <c r="S63" s="16"/>
      <c r="T63" s="16"/>
      <c r="U63" s="2"/>
    </row>
    <row r="64" spans="1:21" ht="25.5" customHeight="1" x14ac:dyDescent="0.3">
      <c r="A64" s="2"/>
      <c r="B64" s="357" t="s">
        <v>95</v>
      </c>
      <c r="C64" s="358"/>
      <c r="D64" s="358"/>
      <c r="E64" s="359"/>
      <c r="F64" s="79">
        <f>D57</f>
        <v>0</v>
      </c>
      <c r="G64" s="79">
        <f>P57</f>
        <v>0</v>
      </c>
      <c r="H64" s="79">
        <f>Q57</f>
        <v>0</v>
      </c>
      <c r="I64" s="79">
        <f>R57</f>
        <v>0</v>
      </c>
      <c r="J64" s="80"/>
      <c r="K64" s="67" t="str">
        <f>IF(F64=SUM(G64:J64),"","Dati nav korekti, nav norādīti izmaksu finansētāji")</f>
        <v/>
      </c>
      <c r="L64" s="16"/>
      <c r="M64" s="72"/>
      <c r="N64" s="72"/>
      <c r="O64" s="72"/>
      <c r="P64" s="16"/>
      <c r="Q64" s="16"/>
      <c r="R64" s="16"/>
      <c r="S64" s="16"/>
      <c r="T64" s="16"/>
      <c r="U64" s="2"/>
    </row>
    <row r="65" spans="1:21" ht="25.5" customHeight="1" x14ac:dyDescent="0.3">
      <c r="A65" s="2"/>
      <c r="B65" s="360" t="s">
        <v>13</v>
      </c>
      <c r="C65" s="360"/>
      <c r="D65" s="360"/>
      <c r="E65" s="360"/>
      <c r="F65" s="81">
        <f>F63+F64</f>
        <v>0</v>
      </c>
      <c r="G65" s="81">
        <f t="shared" ref="G65:I65" si="15">G63+G64</f>
        <v>0</v>
      </c>
      <c r="H65" s="81">
        <f t="shared" si="15"/>
        <v>0</v>
      </c>
      <c r="I65" s="81">
        <f t="shared" si="15"/>
        <v>0</v>
      </c>
      <c r="J65" s="81">
        <f>J61</f>
        <v>0</v>
      </c>
      <c r="K65" s="67" t="str">
        <f>IF(F65=Tāme!L53+Tāme!L68,"","Nesakrīt izmaksas ar darba lapu Tāme, aizpildiet darba lapu - Atbalsta noteikšana")</f>
        <v/>
      </c>
      <c r="L65" s="16"/>
      <c r="M65" s="16"/>
      <c r="N65" s="95"/>
      <c r="O65" s="95"/>
      <c r="P65" s="16"/>
      <c r="Q65" s="16"/>
      <c r="R65" s="16"/>
      <c r="S65" s="16"/>
      <c r="T65" s="16"/>
      <c r="U65" s="2"/>
    </row>
    <row r="66" spans="1:21" s="2" customFormat="1" ht="18" customHeight="1" x14ac:dyDescent="0.3">
      <c r="B66" s="82"/>
      <c r="C66" s="82"/>
      <c r="D66" s="82"/>
      <c r="E66" s="82"/>
      <c r="F66" s="83"/>
      <c r="G66" s="84"/>
      <c r="H66" s="84"/>
      <c r="I66" s="84"/>
      <c r="J66" s="84"/>
      <c r="K66" s="85"/>
      <c r="L66" s="8"/>
      <c r="M66" s="8"/>
      <c r="N66" s="8"/>
      <c r="O66" s="8"/>
      <c r="P66" s="8"/>
      <c r="Q66" s="8"/>
      <c r="R66" s="8"/>
      <c r="S66" s="8"/>
      <c r="T66" s="8"/>
    </row>
    <row r="67" spans="1:21" s="2" customFormat="1" x14ac:dyDescent="0.3">
      <c r="B67" s="8"/>
      <c r="C67" s="8"/>
      <c r="D67" s="8"/>
      <c r="E67" s="8"/>
      <c r="F67" s="83" t="str">
        <f>IF(Aprekiniem!B32=0,Aprekiniem!C32,"")</f>
        <v/>
      </c>
      <c r="G67" s="8"/>
      <c r="H67" s="8"/>
      <c r="I67" s="8"/>
      <c r="J67" s="8"/>
      <c r="K67" s="8"/>
      <c r="L67" s="8"/>
      <c r="M67" s="8"/>
      <c r="N67" s="8"/>
      <c r="O67" s="8"/>
      <c r="P67" s="8"/>
      <c r="Q67" s="8"/>
      <c r="R67" s="8"/>
      <c r="S67" s="8"/>
      <c r="T67" s="8"/>
    </row>
    <row r="68" spans="1:21" s="2" customFormat="1" x14ac:dyDescent="0.3">
      <c r="B68" s="8"/>
      <c r="C68" s="8"/>
      <c r="D68" s="8"/>
      <c r="E68" s="8"/>
      <c r="F68" s="83"/>
      <c r="G68" s="8"/>
      <c r="H68" s="8"/>
      <c r="I68" s="8"/>
      <c r="J68" s="8"/>
      <c r="K68" s="8"/>
      <c r="L68" s="8"/>
      <c r="M68" s="8"/>
      <c r="N68" s="8"/>
      <c r="O68" s="8"/>
      <c r="P68" s="8"/>
      <c r="Q68" s="8"/>
      <c r="R68" s="8"/>
      <c r="S68" s="8"/>
      <c r="T68" s="8"/>
    </row>
    <row r="69" spans="1:21" s="2" customFormat="1" x14ac:dyDescent="0.3">
      <c r="C69" s="8" t="str">
        <f>Aprekiniem!G4&amp;".versija"</f>
        <v>6.4.versija</v>
      </c>
      <c r="D69" s="8"/>
      <c r="E69" s="8"/>
      <c r="F69" s="8"/>
      <c r="G69" s="8"/>
      <c r="H69" s="8"/>
      <c r="I69" s="8"/>
      <c r="J69" s="8"/>
      <c r="K69" s="68"/>
      <c r="L69" s="8"/>
      <c r="M69" s="8"/>
      <c r="N69" s="8"/>
      <c r="O69" s="8"/>
      <c r="P69" s="8"/>
      <c r="Q69" s="8"/>
      <c r="R69" s="8"/>
      <c r="S69" s="8"/>
      <c r="T69" s="8"/>
    </row>
    <row r="70" spans="1:21" hidden="1" x14ac:dyDescent="0.3">
      <c r="C70" s="9"/>
      <c r="D70" s="9"/>
      <c r="E70" s="9"/>
      <c r="F70" s="9"/>
      <c r="G70" s="9"/>
      <c r="H70" s="9"/>
      <c r="I70" s="9"/>
      <c r="J70" s="9"/>
      <c r="K70" s="69"/>
      <c r="L70" s="9"/>
      <c r="M70" s="9"/>
      <c r="N70" s="9"/>
      <c r="O70" s="9"/>
      <c r="P70" s="9"/>
      <c r="Q70" s="9"/>
      <c r="R70" s="9"/>
      <c r="S70" s="9"/>
      <c r="T70" s="9"/>
    </row>
    <row r="71" spans="1:21" hidden="1" x14ac:dyDescent="0.3">
      <c r="C71" s="9"/>
      <c r="D71" s="9"/>
      <c r="E71" s="9"/>
      <c r="F71" s="9"/>
      <c r="G71" s="9"/>
      <c r="H71" s="9"/>
      <c r="I71" s="9"/>
      <c r="J71" s="9"/>
      <c r="K71" s="69"/>
      <c r="L71" s="9"/>
      <c r="M71" s="9"/>
      <c r="N71" s="9"/>
      <c r="O71" s="9"/>
      <c r="P71" s="9"/>
      <c r="Q71" s="9"/>
      <c r="R71" s="9"/>
      <c r="S71" s="9"/>
      <c r="T71" s="9"/>
    </row>
    <row r="72" spans="1:21" hidden="1" x14ac:dyDescent="0.3">
      <c r="C72" s="9"/>
      <c r="D72" s="9"/>
      <c r="E72" s="9"/>
      <c r="F72" s="9"/>
      <c r="G72" s="9"/>
      <c r="H72" s="9"/>
      <c r="I72" s="9"/>
      <c r="J72" s="9"/>
      <c r="K72" s="69"/>
      <c r="L72" s="9"/>
      <c r="M72" s="9"/>
      <c r="N72" s="9"/>
      <c r="O72" s="9"/>
      <c r="P72" s="9"/>
      <c r="Q72" s="9"/>
      <c r="R72" s="9"/>
      <c r="S72" s="9"/>
      <c r="T72" s="9"/>
    </row>
    <row r="73" spans="1:21" hidden="1" x14ac:dyDescent="0.3">
      <c r="C73" s="9"/>
      <c r="D73" s="9"/>
      <c r="E73" s="9"/>
      <c r="F73" s="9"/>
      <c r="G73" s="9"/>
      <c r="H73" s="9"/>
      <c r="I73" s="9"/>
      <c r="J73" s="9"/>
      <c r="K73" s="69"/>
      <c r="L73" s="9"/>
      <c r="M73" s="9"/>
      <c r="N73" s="9"/>
      <c r="O73" s="9"/>
      <c r="P73" s="9"/>
      <c r="Q73" s="9"/>
      <c r="R73" s="9"/>
      <c r="S73" s="9"/>
      <c r="T73" s="9"/>
    </row>
    <row r="74" spans="1:21" hidden="1" x14ac:dyDescent="0.3">
      <c r="C74" s="9"/>
      <c r="D74" s="9"/>
      <c r="E74" s="9"/>
      <c r="F74" s="9"/>
      <c r="G74" s="9"/>
      <c r="H74" s="9"/>
      <c r="I74" s="9"/>
      <c r="J74" s="9"/>
      <c r="K74" s="69"/>
      <c r="L74" s="9"/>
      <c r="M74" s="9"/>
      <c r="N74" s="9"/>
      <c r="O74" s="9"/>
      <c r="P74" s="9"/>
      <c r="Q74" s="9"/>
      <c r="R74" s="9"/>
      <c r="S74" s="9"/>
      <c r="T74" s="9"/>
    </row>
    <row r="75" spans="1:21" hidden="1" x14ac:dyDescent="0.3">
      <c r="C75" s="9"/>
      <c r="D75" s="9"/>
      <c r="E75" s="9"/>
      <c r="F75" s="9"/>
      <c r="G75" s="9"/>
      <c r="H75" s="9"/>
      <c r="I75" s="9"/>
      <c r="J75" s="9"/>
      <c r="K75" s="69"/>
      <c r="L75" s="9"/>
      <c r="M75" s="9"/>
      <c r="N75" s="9"/>
      <c r="O75" s="9"/>
      <c r="P75" s="9"/>
      <c r="Q75" s="9"/>
      <c r="R75" s="9"/>
      <c r="S75" s="9"/>
      <c r="T75" s="9"/>
    </row>
    <row r="76" spans="1:21" ht="16.5" customHeight="1" x14ac:dyDescent="0.3"/>
    <row r="77" spans="1:21" ht="16.5" customHeight="1" x14ac:dyDescent="0.3"/>
    <row r="78" spans="1:21" ht="16.5" customHeight="1" x14ac:dyDescent="0.3"/>
    <row r="79" spans="1:21" ht="16.5" customHeight="1" x14ac:dyDescent="0.3"/>
    <row r="80" spans="1:21" ht="16.5" customHeight="1" x14ac:dyDescent="0.3"/>
    <row r="81" ht="16.5" customHeight="1" x14ac:dyDescent="0.3"/>
    <row r="82" ht="16.5" customHeight="1" x14ac:dyDescent="0.3"/>
    <row r="83" ht="16.5" customHeight="1" x14ac:dyDescent="0.3"/>
    <row r="84" ht="16.5" customHeight="1" x14ac:dyDescent="0.3"/>
    <row r="85" ht="16.5" customHeight="1" x14ac:dyDescent="0.3"/>
    <row r="86" ht="16.5" customHeight="1" x14ac:dyDescent="0.3"/>
    <row r="87" ht="16.5" customHeight="1" x14ac:dyDescent="0.3"/>
    <row r="88" ht="16.5" customHeight="1" x14ac:dyDescent="0.3"/>
    <row r="89" ht="16.5" customHeight="1" x14ac:dyDescent="0.3"/>
    <row r="90" ht="16.5" customHeight="1" x14ac:dyDescent="0.3"/>
    <row r="91" ht="16.5" customHeight="1" x14ac:dyDescent="0.3"/>
    <row r="92" ht="16.5" customHeight="1" x14ac:dyDescent="0.3"/>
    <row r="93" ht="16.5" customHeight="1" x14ac:dyDescent="0.3"/>
    <row r="94" ht="16.5" customHeight="1" x14ac:dyDescent="0.3"/>
    <row r="95" ht="16.5" customHeight="1" x14ac:dyDescent="0.3"/>
    <row r="96" ht="16.5" customHeight="1" x14ac:dyDescent="0.3"/>
    <row r="97" ht="16.5" customHeight="1" x14ac:dyDescent="0.3"/>
    <row r="98" ht="16.5" customHeight="1" x14ac:dyDescent="0.3"/>
    <row r="99" ht="16.5" customHeight="1" x14ac:dyDescent="0.3"/>
    <row r="100" ht="16.5" customHeight="1" x14ac:dyDescent="0.3"/>
    <row r="101" ht="16.5" customHeight="1" x14ac:dyDescent="0.3"/>
    <row r="102" ht="16.5" customHeight="1" x14ac:dyDescent="0.3"/>
    <row r="103" ht="16.5" customHeight="1" x14ac:dyDescent="0.3"/>
    <row r="104" ht="16.5" customHeight="1" x14ac:dyDescent="0.3"/>
    <row r="105" ht="16.5" customHeight="1" x14ac:dyDescent="0.3"/>
    <row r="106" ht="16.5" customHeight="1" x14ac:dyDescent="0.3"/>
    <row r="107" ht="16.5" customHeight="1" x14ac:dyDescent="0.3"/>
    <row r="108" ht="16.5" customHeight="1" x14ac:dyDescent="0.3"/>
    <row r="109" ht="16.5" customHeight="1" x14ac:dyDescent="0.3"/>
    <row r="110" ht="16.5" customHeight="1" x14ac:dyDescent="0.3"/>
    <row r="111" ht="16.5" customHeight="1" x14ac:dyDescent="0.3"/>
    <row r="112" ht="16.5" customHeight="1" x14ac:dyDescent="0.3"/>
    <row r="113" ht="16.5" customHeight="1" x14ac:dyDescent="0.3"/>
    <row r="114" ht="16.5" customHeight="1" x14ac:dyDescent="0.3"/>
    <row r="115" ht="16.5" customHeight="1" x14ac:dyDescent="0.3"/>
    <row r="116" ht="16.5" customHeight="1" x14ac:dyDescent="0.3"/>
    <row r="117" ht="16.5" customHeight="1" x14ac:dyDescent="0.3"/>
    <row r="118" ht="16.5" customHeight="1" x14ac:dyDescent="0.3"/>
    <row r="119" ht="16.5" customHeight="1" x14ac:dyDescent="0.3"/>
    <row r="120" ht="16.5" customHeight="1" x14ac:dyDescent="0.3"/>
    <row r="121" ht="16.5" customHeight="1" x14ac:dyDescent="0.3"/>
    <row r="122" ht="16.5" customHeight="1" x14ac:dyDescent="0.3"/>
    <row r="123" ht="16.5" customHeight="1" x14ac:dyDescent="0.3"/>
    <row r="124" ht="16.5" customHeight="1" x14ac:dyDescent="0.3"/>
    <row r="125" ht="16.5" customHeight="1" x14ac:dyDescent="0.3"/>
    <row r="126" ht="16.5" customHeight="1" x14ac:dyDescent="0.3"/>
    <row r="127" ht="16.5" customHeight="1" x14ac:dyDescent="0.3"/>
    <row r="128" ht="16.5" customHeight="1" x14ac:dyDescent="0.3"/>
    <row r="129" ht="16.5" customHeight="1" x14ac:dyDescent="0.3"/>
    <row r="130" ht="16.5" customHeight="1" x14ac:dyDescent="0.3"/>
    <row r="131" ht="16.5" customHeight="1" x14ac:dyDescent="0.3"/>
    <row r="132" ht="16.5" customHeight="1" x14ac:dyDescent="0.3"/>
    <row r="133" ht="16.5" customHeight="1" x14ac:dyDescent="0.3"/>
    <row r="134" ht="16.5" customHeight="1" x14ac:dyDescent="0.3"/>
    <row r="135" ht="16.5" customHeight="1" x14ac:dyDescent="0.3"/>
    <row r="136" ht="16.5" customHeight="1" x14ac:dyDescent="0.3"/>
    <row r="137" ht="16.5" customHeight="1" x14ac:dyDescent="0.3"/>
    <row r="138" ht="16.5" customHeight="1" x14ac:dyDescent="0.3"/>
    <row r="139" ht="16.5" customHeight="1" x14ac:dyDescent="0.3"/>
  </sheetData>
  <sheetProtection algorithmName="SHA-512" hashValue="QUnnZNsa5X4KvP00IFxMfwRvn3fiCO8rCOGW5ADfVHvl3Agi+A8pewnlIwrYbYwKzh5JZ3cQrx8sZJe6fTH5fg==" saltValue="5ija4n+5O4IJ6jx5tK7VjQ==" spinCount="100000" sheet="1" formatCells="0" formatColumns="0" formatRows="0"/>
  <mergeCells count="27">
    <mergeCell ref="S61:T61"/>
    <mergeCell ref="B61:E61"/>
    <mergeCell ref="B62:E62"/>
    <mergeCell ref="B64:E64"/>
    <mergeCell ref="B65:E65"/>
    <mergeCell ref="B63:E63"/>
    <mergeCell ref="B48:C48"/>
    <mergeCell ref="B49:C49"/>
    <mergeCell ref="B57:C57"/>
    <mergeCell ref="B60:E60"/>
    <mergeCell ref="M60:S60"/>
    <mergeCell ref="B46:T46"/>
    <mergeCell ref="B44:C44"/>
    <mergeCell ref="M11:S11"/>
    <mergeCell ref="F11:K11"/>
    <mergeCell ref="B12:C12"/>
    <mergeCell ref="B28:C28"/>
    <mergeCell ref="D9:D10"/>
    <mergeCell ref="B9:C10"/>
    <mergeCell ref="B5:T5"/>
    <mergeCell ref="H2:T2"/>
    <mergeCell ref="F9:F10"/>
    <mergeCell ref="G9:J9"/>
    <mergeCell ref="M9:M10"/>
    <mergeCell ref="P9:R9"/>
    <mergeCell ref="B8:T8"/>
    <mergeCell ref="N9:O9"/>
  </mergeCells>
  <conditionalFormatting sqref="K12:K27 S13:S43">
    <cfRule type="cellIs" dxfId="14" priority="19" operator="greaterThan">
      <formula>0.1</formula>
    </cfRule>
  </conditionalFormatting>
  <conditionalFormatting sqref="K13:K27 S13:S27 S29:S43 K29:K43">
    <cfRule type="cellIs" dxfId="13" priority="20" operator="notEqual">
      <formula>0</formula>
    </cfRule>
  </conditionalFormatting>
  <conditionalFormatting sqref="K29:K43">
    <cfRule type="cellIs" dxfId="12" priority="16" operator="greaterThan">
      <formula>0.1</formula>
    </cfRule>
  </conditionalFormatting>
  <conditionalFormatting sqref="K49:K56">
    <cfRule type="cellIs" dxfId="11" priority="10" operator="greaterThan">
      <formula>0.1</formula>
    </cfRule>
  </conditionalFormatting>
  <conditionalFormatting sqref="K50:K56">
    <cfRule type="cellIs" dxfId="10" priority="12" operator="notEqual">
      <formula>0</formula>
    </cfRule>
  </conditionalFormatting>
  <conditionalFormatting sqref="O33:O43">
    <cfRule type="cellIs" dxfId="9" priority="1" operator="greaterThan">
      <formula>0.1</formula>
    </cfRule>
    <cfRule type="cellIs" dxfId="8" priority="2" operator="notEqual">
      <formula>0</formula>
    </cfRule>
  </conditionalFormatting>
  <conditionalFormatting sqref="O49:O56">
    <cfRule type="cellIs" dxfId="7" priority="7" operator="greaterThan">
      <formula>0.1</formula>
    </cfRule>
  </conditionalFormatting>
  <conditionalFormatting sqref="O50:O56">
    <cfRule type="cellIs" dxfId="6" priority="8" operator="notEqual">
      <formula>0</formula>
    </cfRule>
  </conditionalFormatting>
  <conditionalFormatting sqref="S50:S56">
    <cfRule type="cellIs" dxfId="5" priority="5" operator="greaterThan">
      <formula>0.1</formula>
    </cfRule>
    <cfRule type="cellIs" dxfId="4" priority="6" operator="notEqual">
      <formula>0</formula>
    </cfRule>
  </conditionalFormatting>
  <dataValidations count="1">
    <dataValidation type="decimal" operator="greaterThan" allowBlank="1" showErrorMessage="1" errorTitle="Nepareizs formāts!" error="Laukā drīkst ievadīt tikai ciparus!" sqref="P13:R27 P29:R43 G13:J27 G29:J43" xr:uid="{1148CA16-985B-41E9-B340-C7117DE8E2C9}">
      <formula1>-10</formula1>
    </dataValidation>
  </dataValidations>
  <pageMargins left="0.7" right="0.7" top="0.75" bottom="0.75" header="0.3" footer="0.3"/>
  <pageSetup paperSize="9" scale="55" fitToHeight="0" orientation="landscape" r:id="rId1"/>
  <drawing r:id="rId2"/>
  <extLst>
    <ext xmlns:x14="http://schemas.microsoft.com/office/spreadsheetml/2009/9/main" uri="{78C0D931-6437-407d-A8EE-F0AAD7539E65}">
      <x14:conditionalFormattings>
        <x14:conditionalFormatting xmlns:xm="http://schemas.microsoft.com/office/excel/2006/main">
          <x14:cfRule type="expression" priority="15" id="{8DF61A2B-BB94-46AD-BAF5-95F01B68C85B}">
            <xm:f>Aprekiniem!$B$23=1</xm:f>
            <x14:dxf>
              <font>
                <color theme="0" tint="-0.14996795556505021"/>
              </font>
            </x14:dxf>
          </x14:cfRule>
          <xm:sqref>B11:D11 F11 M11:O11 V11:XFD11</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6DCA9-7473-40D9-858F-2E68EA3F57BA}">
  <sheetPr>
    <tabColor theme="9" tint="0.59999389629810485"/>
    <outlinePr summaryBelow="0" summaryRight="0"/>
    <pageSetUpPr fitToPage="1"/>
  </sheetPr>
  <dimension ref="A1:S134"/>
  <sheetViews>
    <sheetView showGridLines="0" topLeftCell="A44" zoomScaleNormal="100" workbookViewId="0">
      <selection activeCell="B10" sqref="B10"/>
    </sheetView>
  </sheetViews>
  <sheetFormatPr defaultColWidth="0" defaultRowHeight="15" zeroHeight="1" outlineLevelRow="1" x14ac:dyDescent="0.25"/>
  <cols>
    <col min="1" max="1" width="3.28515625" style="109" customWidth="1"/>
    <col min="2" max="2" width="4.7109375" style="109" customWidth="1"/>
    <col min="3" max="3" width="55.5703125" style="109" customWidth="1"/>
    <col min="4" max="4" width="13.5703125" style="109" customWidth="1"/>
    <col min="5" max="5" width="0.5703125" style="109" customWidth="1"/>
    <col min="6" max="10" width="13.5703125" style="109" customWidth="1"/>
    <col min="11" max="11" width="0.7109375" style="109" customWidth="1"/>
    <col min="12" max="12" width="14.42578125" style="109" customWidth="1"/>
    <col min="13" max="14" width="13.5703125" style="109" hidden="1" customWidth="1"/>
    <col min="15" max="17" width="13.5703125" style="109" customWidth="1"/>
    <col min="18" max="18" width="9.140625" style="109" customWidth="1"/>
    <col min="19" max="19" width="0" style="109" hidden="1" customWidth="1"/>
    <col min="20" max="16384" width="9.140625" style="109" hidden="1"/>
  </cols>
  <sheetData>
    <row r="1" spans="1:18" x14ac:dyDescent="0.25">
      <c r="D1" s="120" t="s">
        <v>84</v>
      </c>
      <c r="E1" s="374"/>
      <c r="F1" s="375"/>
      <c r="G1" s="376"/>
      <c r="H1" s="150" t="str">
        <f>IF(E1="","Jānorāda līguma numurs!","")</f>
        <v>Jānorāda līguma numurs!</v>
      </c>
      <c r="I1" s="149"/>
    </row>
    <row r="2" spans="1:18" ht="3.75" customHeight="1" x14ac:dyDescent="0.25">
      <c r="D2" s="120"/>
      <c r="E2" s="120"/>
      <c r="F2" s="120"/>
      <c r="G2" s="120"/>
      <c r="H2" s="120"/>
      <c r="I2" s="149"/>
    </row>
    <row r="3" spans="1:18" x14ac:dyDescent="0.25">
      <c r="D3" s="120" t="s">
        <v>85</v>
      </c>
      <c r="E3" s="377"/>
      <c r="F3" s="378"/>
      <c r="G3" s="379"/>
      <c r="H3" s="151" t="str">
        <f>IF(E3="JĀ", "zvaigzītes pazūd","")</f>
        <v/>
      </c>
      <c r="I3" s="149"/>
    </row>
    <row r="4" spans="1:18" ht="15.75" thickBot="1" x14ac:dyDescent="0.3">
      <c r="A4" s="152"/>
      <c r="B4" s="152"/>
      <c r="C4" s="152"/>
      <c r="D4" s="152"/>
      <c r="E4" s="152"/>
      <c r="F4" s="152"/>
      <c r="G4" s="152"/>
      <c r="H4" s="152"/>
      <c r="I4" s="152"/>
      <c r="J4" s="153"/>
      <c r="K4" s="152"/>
      <c r="L4" s="154"/>
      <c r="M4" s="154"/>
      <c r="N4" s="154"/>
      <c r="O4" s="154"/>
      <c r="P4" s="154"/>
      <c r="Q4" s="154"/>
    </row>
    <row r="5" spans="1:18" x14ac:dyDescent="0.25">
      <c r="J5" s="119"/>
      <c r="L5" s="120"/>
      <c r="M5" s="120"/>
      <c r="O5" s="120"/>
      <c r="P5" s="120"/>
      <c r="Q5" s="120"/>
    </row>
    <row r="6" spans="1:18" x14ac:dyDescent="0.25">
      <c r="C6" s="121"/>
      <c r="J6" s="119"/>
      <c r="L6" s="120"/>
      <c r="M6" s="120"/>
      <c r="O6" s="120"/>
      <c r="P6" s="120"/>
      <c r="Q6" s="120" t="s">
        <v>50</v>
      </c>
    </row>
    <row r="7" spans="1:18" x14ac:dyDescent="0.25">
      <c r="C7" s="121"/>
      <c r="J7" s="119"/>
      <c r="L7" s="122"/>
      <c r="M7" s="122"/>
      <c r="O7" s="122"/>
      <c r="P7" s="122"/>
      <c r="Q7" s="122" t="str">
        <f>"Aizdevuma līgumam Nr."&amp;E1</f>
        <v>Aizdevuma līgumam Nr.</v>
      </c>
    </row>
    <row r="8" spans="1:18" ht="24" customHeight="1" x14ac:dyDescent="0.25">
      <c r="C8" s="121"/>
      <c r="J8" s="123"/>
      <c r="L8" s="124"/>
      <c r="M8" s="124"/>
      <c r="O8" s="124"/>
      <c r="P8" s="124"/>
      <c r="Q8" s="124" t="s">
        <v>51</v>
      </c>
    </row>
    <row r="9" spans="1:18" x14ac:dyDescent="0.25">
      <c r="C9" s="125"/>
      <c r="J9" s="119"/>
    </row>
    <row r="10" spans="1:18" x14ac:dyDescent="0.25">
      <c r="A10" s="126"/>
      <c r="B10" s="127" t="str">
        <f>"Aizņēmējs: "&amp;Tāme!E4&amp;" (Reģ.Nr."&amp;Tāme!E5&amp;")"</f>
        <v>Aizņēmējs:  (Reģ.Nr.)</v>
      </c>
      <c r="C10" s="128"/>
      <c r="D10" s="128"/>
      <c r="E10" s="128"/>
      <c r="H10" s="120"/>
      <c r="J10" s="119"/>
    </row>
    <row r="11" spans="1:18" x14ac:dyDescent="0.25">
      <c r="E11" s="22"/>
      <c r="J11" s="129"/>
    </row>
    <row r="12" spans="1:18" ht="30" customHeight="1" x14ac:dyDescent="0.25">
      <c r="B12" s="366" t="s">
        <v>52</v>
      </c>
      <c r="C12" s="366"/>
      <c r="D12" s="367" t="s">
        <v>158</v>
      </c>
      <c r="E12" s="22"/>
      <c r="F12" s="371" t="s">
        <v>161</v>
      </c>
      <c r="G12" s="380" t="s">
        <v>162</v>
      </c>
      <c r="H12" s="380"/>
      <c r="I12" s="380"/>
      <c r="J12" s="380"/>
      <c r="K12" s="300"/>
      <c r="L12" s="371" t="s">
        <v>163</v>
      </c>
      <c r="M12" s="363" t="s">
        <v>109</v>
      </c>
      <c r="N12" s="372"/>
      <c r="O12" s="363" t="s">
        <v>164</v>
      </c>
      <c r="P12" s="364"/>
      <c r="Q12" s="364"/>
    </row>
    <row r="13" spans="1:18" ht="75" customHeight="1" x14ac:dyDescent="0.25">
      <c r="B13" s="366"/>
      <c r="C13" s="366"/>
      <c r="D13" s="368"/>
      <c r="E13" s="22"/>
      <c r="F13" s="371"/>
      <c r="G13" s="299" t="s">
        <v>54</v>
      </c>
      <c r="H13" s="299" t="s">
        <v>55</v>
      </c>
      <c r="I13" s="131" t="s">
        <v>56</v>
      </c>
      <c r="J13" s="132" t="s">
        <v>165</v>
      </c>
      <c r="K13" s="300"/>
      <c r="L13" s="371"/>
      <c r="M13" s="299" t="s">
        <v>10</v>
      </c>
      <c r="N13" s="299" t="s">
        <v>66</v>
      </c>
      <c r="O13" s="299" t="s">
        <v>54</v>
      </c>
      <c r="P13" s="299" t="s">
        <v>55</v>
      </c>
      <c r="Q13" s="131" t="s">
        <v>56</v>
      </c>
    </row>
    <row r="14" spans="1:18" ht="54.75" customHeight="1" x14ac:dyDescent="0.25">
      <c r="A14" s="128"/>
      <c r="B14" s="373" t="str">
        <f>Tāme!C10</f>
        <v>I. ATJAUNOJAMO ENERGORESURSU TEHNOLOĢIJU IEVIEŠANA - RAŽOŠANAS IEKĀRTAS</v>
      </c>
      <c r="C14" s="373"/>
      <c r="D14" s="133">
        <f>SUM(D16:D27)</f>
        <v>0</v>
      </c>
      <c r="E14" s="32"/>
      <c r="F14" s="133">
        <f>SUM(F16:F27)</f>
        <v>0</v>
      </c>
      <c r="G14" s="133">
        <f>SUM(G16:G27)</f>
        <v>0</v>
      </c>
      <c r="H14" s="133">
        <f>SUM(H16:H27)</f>
        <v>0</v>
      </c>
      <c r="I14" s="134">
        <f>SUM(I16:I27)</f>
        <v>0</v>
      </c>
      <c r="J14" s="135">
        <f>SUM(J16:J27)</f>
        <v>0</v>
      </c>
      <c r="K14" s="141"/>
      <c r="L14" s="133">
        <f>SUM(L16:L27)</f>
        <v>0</v>
      </c>
      <c r="M14" s="133">
        <f>SUM(M16:M27)</f>
        <v>0</v>
      </c>
      <c r="N14" s="133">
        <f>SUM(N16:N27)</f>
        <v>0</v>
      </c>
      <c r="O14" s="204">
        <f t="shared" ref="O14:Q14" si="0">SUM(O16:O27)</f>
        <v>0</v>
      </c>
      <c r="P14" s="204">
        <f t="shared" si="0"/>
        <v>0</v>
      </c>
      <c r="Q14" s="204">
        <f t="shared" si="0"/>
        <v>0</v>
      </c>
      <c r="R14" s="128"/>
    </row>
    <row r="15" spans="1:18" ht="15" customHeight="1" outlineLevel="1" x14ac:dyDescent="0.25">
      <c r="A15" s="136"/>
      <c r="B15" s="369" t="s">
        <v>57</v>
      </c>
      <c r="C15" s="370"/>
      <c r="D15" s="137"/>
      <c r="E15" s="32"/>
      <c r="F15" s="138">
        <f>SUM(G15:J15)</f>
        <v>0</v>
      </c>
      <c r="G15" s="138" t="str">
        <f>IFERROR(G14/$F$14,"-")</f>
        <v>-</v>
      </c>
      <c r="H15" s="138" t="str">
        <f>IFERROR(H14/$F$14,"-")</f>
        <v>-</v>
      </c>
      <c r="I15" s="139" t="str">
        <f>IFERROR(I14/$F$14,"-")</f>
        <v>-</v>
      </c>
      <c r="J15" s="140" t="str">
        <f>IFERROR(J14/$F$14,"-")</f>
        <v>-</v>
      </c>
      <c r="K15" s="141"/>
      <c r="L15" s="138">
        <f>SUM(O15:Q15)</f>
        <v>0</v>
      </c>
      <c r="M15" s="138"/>
      <c r="N15" s="138"/>
      <c r="O15" s="138" t="str">
        <f t="shared" ref="O15:Q15" si="1">IFERROR(O14/$L$14,"-")</f>
        <v>-</v>
      </c>
      <c r="P15" s="138" t="str">
        <f t="shared" si="1"/>
        <v>-</v>
      </c>
      <c r="Q15" s="138" t="str">
        <f t="shared" si="1"/>
        <v>-</v>
      </c>
      <c r="R15" s="136"/>
    </row>
    <row r="16" spans="1:18" ht="15" customHeight="1" outlineLevel="1" x14ac:dyDescent="0.25">
      <c r="B16" s="156" t="str">
        <f>IF(Finansējums!B13="","",Finansējums!B13)</f>
        <v/>
      </c>
      <c r="C16" s="156" t="str">
        <f>IF(Finansējums!C13="","",Finansējums!C13)</f>
        <v/>
      </c>
      <c r="D16" s="209" t="str">
        <f>IF(Finansējums!D13="","",Finansējums!D13)</f>
        <v/>
      </c>
      <c r="E16" s="206"/>
      <c r="F16" s="208" t="str">
        <f>IF(Finansējums!F13="","",Finansējums!F13)</f>
        <v/>
      </c>
      <c r="G16" s="208" t="str">
        <f>IF(Finansējums!G13="","",Finansējums!G13)</f>
        <v/>
      </c>
      <c r="H16" s="208" t="str">
        <f>IF(Finansējums!H13="","",Finansējums!H13)</f>
        <v/>
      </c>
      <c r="I16" s="208" t="str">
        <f>IF(Finansējums!I13="","",Finansējums!I13)</f>
        <v/>
      </c>
      <c r="J16" s="209" t="str">
        <f>IF(Finansējums!J13="","",Finansējums!J13)</f>
        <v/>
      </c>
      <c r="K16" s="207"/>
      <c r="L16" s="208" t="str">
        <f>IF(Finansējums!M13="","",Finansējums!M13)</f>
        <v/>
      </c>
      <c r="M16" s="208" t="str">
        <f>IF(Finansējums!N13="","",Finansējums!N13)</f>
        <v/>
      </c>
      <c r="N16" s="208">
        <f>IF(Finansējums!O13="","",Finansējums!O13)</f>
        <v>0</v>
      </c>
      <c r="O16" s="208" t="str">
        <f>IF(Finansējums!P13="","",Finansējums!P13)</f>
        <v/>
      </c>
      <c r="P16" s="208" t="str">
        <f>IF(Finansējums!Q13="","",Finansējums!Q13)</f>
        <v/>
      </c>
      <c r="Q16" s="209" t="str">
        <f>IF(Finansējums!R13="","",Finansējums!R13)</f>
        <v/>
      </c>
    </row>
    <row r="17" spans="1:18" ht="15" customHeight="1" outlineLevel="1" x14ac:dyDescent="0.25">
      <c r="B17" s="156" t="str">
        <f>IF(Finansējums!B14="","",Finansējums!B14)</f>
        <v/>
      </c>
      <c r="C17" s="156" t="str">
        <f>IF(Finansējums!C14="","",Finansējums!C14)</f>
        <v/>
      </c>
      <c r="D17" s="209" t="str">
        <f>IF(Finansējums!D14="","",Finansējums!D14)</f>
        <v/>
      </c>
      <c r="E17" s="206"/>
      <c r="F17" s="208" t="str">
        <f>IF(Finansējums!F14="","",Finansējums!F14)</f>
        <v/>
      </c>
      <c r="G17" s="208" t="str">
        <f>IF(Finansējums!G14="","",Finansējums!G14)</f>
        <v/>
      </c>
      <c r="H17" s="208" t="str">
        <f>IF(Finansējums!H14="","",Finansējums!H14)</f>
        <v/>
      </c>
      <c r="I17" s="208" t="str">
        <f>IF(Finansējums!I14="","",Finansējums!I14)</f>
        <v/>
      </c>
      <c r="J17" s="209" t="str">
        <f>IF(Finansējums!J14="","",Finansējums!J14)</f>
        <v/>
      </c>
      <c r="K17" s="207"/>
      <c r="L17" s="208" t="str">
        <f>IF(Finansējums!M14="","",Finansējums!M14)</f>
        <v/>
      </c>
      <c r="M17" s="208" t="str">
        <f>IF(Finansējums!N14="","",Finansējums!N14)</f>
        <v/>
      </c>
      <c r="N17" s="208">
        <f>IF(Finansējums!O14="","",Finansējums!O14)</f>
        <v>0</v>
      </c>
      <c r="O17" s="208" t="str">
        <f>IF(Finansējums!P14="","",Finansējums!P14)</f>
        <v/>
      </c>
      <c r="P17" s="208" t="str">
        <f>IF(Finansējums!Q14="","",Finansējums!Q14)</f>
        <v/>
      </c>
      <c r="Q17" s="209" t="str">
        <f>IF(Finansējums!R14="","",Finansējums!R14)</f>
        <v/>
      </c>
    </row>
    <row r="18" spans="1:18" ht="15" customHeight="1" outlineLevel="1" x14ac:dyDescent="0.25">
      <c r="B18" s="156" t="str">
        <f>IF(Finansējums!B15="","",Finansējums!B15)</f>
        <v/>
      </c>
      <c r="C18" s="156" t="str">
        <f>IF(Finansējums!C15="","",Finansējums!C15)</f>
        <v/>
      </c>
      <c r="D18" s="209" t="str">
        <f>IF(Finansējums!D15="","",Finansējums!D15)</f>
        <v/>
      </c>
      <c r="E18" s="206"/>
      <c r="F18" s="208" t="str">
        <f>IF(Finansējums!F15="","",Finansējums!F15)</f>
        <v/>
      </c>
      <c r="G18" s="208" t="str">
        <f>IF(Finansējums!G15="","",Finansējums!G15)</f>
        <v/>
      </c>
      <c r="H18" s="208" t="str">
        <f>IF(Finansējums!H15="","",Finansējums!H15)</f>
        <v/>
      </c>
      <c r="I18" s="208" t="str">
        <f>IF(Finansējums!I15="","",Finansējums!I15)</f>
        <v/>
      </c>
      <c r="J18" s="209" t="str">
        <f>IF(Finansējums!J15="","",Finansējums!J15)</f>
        <v/>
      </c>
      <c r="K18" s="207"/>
      <c r="L18" s="208" t="str">
        <f>IF(Finansējums!M15="","",Finansējums!M15)</f>
        <v/>
      </c>
      <c r="M18" s="208" t="str">
        <f>IF(Finansējums!N15="","",Finansējums!N15)</f>
        <v/>
      </c>
      <c r="N18" s="208">
        <f>IF(Finansējums!O15="","",Finansējums!O15)</f>
        <v>0</v>
      </c>
      <c r="O18" s="208" t="str">
        <f>IF(Finansējums!P15="","",Finansējums!P15)</f>
        <v/>
      </c>
      <c r="P18" s="208" t="str">
        <f>IF(Finansējums!Q15="","",Finansējums!Q15)</f>
        <v/>
      </c>
      <c r="Q18" s="209" t="str">
        <f>IF(Finansējums!R15="","",Finansējums!R15)</f>
        <v/>
      </c>
    </row>
    <row r="19" spans="1:18" ht="15" customHeight="1" outlineLevel="1" x14ac:dyDescent="0.25">
      <c r="B19" s="156" t="str">
        <f>IF(Finansējums!B16="","",Finansējums!B16)</f>
        <v/>
      </c>
      <c r="C19" s="156" t="str">
        <f>IF(Finansējums!C16="","",Finansējums!C16)</f>
        <v/>
      </c>
      <c r="D19" s="209" t="str">
        <f>IF(Finansējums!D16="","",Finansējums!D16)</f>
        <v/>
      </c>
      <c r="E19" s="206"/>
      <c r="F19" s="208" t="str">
        <f>IF(Finansējums!F16="","",Finansējums!F16)</f>
        <v/>
      </c>
      <c r="G19" s="208" t="str">
        <f>IF(Finansējums!G16="","",Finansējums!G16)</f>
        <v/>
      </c>
      <c r="H19" s="208" t="str">
        <f>IF(Finansējums!H16="","",Finansējums!H16)</f>
        <v/>
      </c>
      <c r="I19" s="208" t="str">
        <f>IF(Finansējums!I16="","",Finansējums!I16)</f>
        <v/>
      </c>
      <c r="J19" s="209" t="str">
        <f>IF(Finansējums!J16="","",Finansējums!J16)</f>
        <v/>
      </c>
      <c r="K19" s="207"/>
      <c r="L19" s="208" t="str">
        <f>IF(Finansējums!M16="","",Finansējums!M16)</f>
        <v/>
      </c>
      <c r="M19" s="208" t="str">
        <f>IF(Finansējums!N16="","",Finansējums!N16)</f>
        <v/>
      </c>
      <c r="N19" s="208">
        <f>IF(Finansējums!O16="","",Finansējums!O16)</f>
        <v>0</v>
      </c>
      <c r="O19" s="208" t="str">
        <f>IF(Finansējums!P16="","",Finansējums!P16)</f>
        <v/>
      </c>
      <c r="P19" s="208" t="str">
        <f>IF(Finansējums!Q16="","",Finansējums!Q16)</f>
        <v/>
      </c>
      <c r="Q19" s="209" t="str">
        <f>IF(Finansējums!R16="","",Finansējums!R16)</f>
        <v/>
      </c>
    </row>
    <row r="20" spans="1:18" ht="15" customHeight="1" outlineLevel="1" x14ac:dyDescent="0.25">
      <c r="B20" s="156" t="str">
        <f>IF(Finansējums!B17="","",Finansējums!B17)</f>
        <v/>
      </c>
      <c r="C20" s="156" t="str">
        <f>IF(Finansējums!C17="","",Finansējums!C17)</f>
        <v/>
      </c>
      <c r="D20" s="209" t="str">
        <f>IF(Finansējums!D17="","",Finansējums!D17)</f>
        <v/>
      </c>
      <c r="E20" s="206"/>
      <c r="F20" s="208" t="str">
        <f>IF(Finansējums!F17="","",Finansējums!F17)</f>
        <v/>
      </c>
      <c r="G20" s="208" t="str">
        <f>IF(Finansējums!G17="","",Finansējums!G17)</f>
        <v/>
      </c>
      <c r="H20" s="208" t="str">
        <f>IF(Finansējums!H17="","",Finansējums!H17)</f>
        <v/>
      </c>
      <c r="I20" s="208" t="str">
        <f>IF(Finansējums!I17="","",Finansējums!I17)</f>
        <v/>
      </c>
      <c r="J20" s="209" t="str">
        <f>IF(Finansējums!J17="","",Finansējums!J17)</f>
        <v/>
      </c>
      <c r="K20" s="207"/>
      <c r="L20" s="208" t="str">
        <f>IF(Finansējums!M17="","",Finansējums!M17)</f>
        <v/>
      </c>
      <c r="M20" s="208" t="str">
        <f>IF(Finansējums!N17="","",Finansējums!N17)</f>
        <v/>
      </c>
      <c r="N20" s="208">
        <f>IF(Finansējums!O17="","",Finansējums!O17)</f>
        <v>0</v>
      </c>
      <c r="O20" s="208" t="str">
        <f>IF(Finansējums!P17="","",Finansējums!P17)</f>
        <v/>
      </c>
      <c r="P20" s="208" t="str">
        <f>IF(Finansējums!Q17="","",Finansējums!Q17)</f>
        <v/>
      </c>
      <c r="Q20" s="209" t="str">
        <f>IF(Finansējums!R17="","",Finansējums!R17)</f>
        <v/>
      </c>
    </row>
    <row r="21" spans="1:18" ht="15" customHeight="1" outlineLevel="1" x14ac:dyDescent="0.25">
      <c r="B21" s="156" t="str">
        <f>IF(Finansējums!B18="","",Finansējums!B18)</f>
        <v/>
      </c>
      <c r="C21" s="156" t="str">
        <f>IF(Finansējums!C18="","",Finansējums!C18)</f>
        <v/>
      </c>
      <c r="D21" s="209" t="str">
        <f>IF(Finansējums!D18="","",Finansējums!D18)</f>
        <v/>
      </c>
      <c r="E21" s="206"/>
      <c r="F21" s="208" t="str">
        <f>IF(Finansējums!F18="","",Finansējums!F18)</f>
        <v/>
      </c>
      <c r="G21" s="208" t="str">
        <f>IF(Finansējums!G18="","",Finansējums!G18)</f>
        <v/>
      </c>
      <c r="H21" s="208" t="str">
        <f>IF(Finansējums!H18="","",Finansējums!H18)</f>
        <v/>
      </c>
      <c r="I21" s="208" t="str">
        <f>IF(Finansējums!I18="","",Finansējums!I18)</f>
        <v/>
      </c>
      <c r="J21" s="209" t="str">
        <f>IF(Finansējums!J18="","",Finansējums!J18)</f>
        <v/>
      </c>
      <c r="K21" s="207"/>
      <c r="L21" s="208" t="str">
        <f>IF(Finansējums!M18="","",Finansējums!M18)</f>
        <v/>
      </c>
      <c r="M21" s="208" t="str">
        <f>IF(Finansējums!N18="","",Finansējums!N18)</f>
        <v/>
      </c>
      <c r="N21" s="208">
        <f>IF(Finansējums!O18="","",Finansējums!O18)</f>
        <v>0</v>
      </c>
      <c r="O21" s="208" t="str">
        <f>IF(Finansējums!P18="","",Finansējums!P18)</f>
        <v/>
      </c>
      <c r="P21" s="208" t="str">
        <f>IF(Finansējums!Q18="","",Finansējums!Q18)</f>
        <v/>
      </c>
      <c r="Q21" s="209" t="str">
        <f>IF(Finansējums!R18="","",Finansējums!R18)</f>
        <v/>
      </c>
    </row>
    <row r="22" spans="1:18" ht="15" customHeight="1" outlineLevel="1" x14ac:dyDescent="0.25">
      <c r="B22" s="156" t="str">
        <f>IF(Finansējums!B19="","",Finansējums!B19)</f>
        <v/>
      </c>
      <c r="C22" s="156" t="str">
        <f>IF(Finansējums!C19="","",Finansējums!C19)</f>
        <v/>
      </c>
      <c r="D22" s="209" t="str">
        <f>IF(Finansējums!D19="","",Finansējums!D19)</f>
        <v/>
      </c>
      <c r="E22" s="206"/>
      <c r="F22" s="208" t="str">
        <f>IF(Finansējums!F19="","",Finansējums!F19)</f>
        <v/>
      </c>
      <c r="G22" s="208" t="str">
        <f>IF(Finansējums!G19="","",Finansējums!G19)</f>
        <v/>
      </c>
      <c r="H22" s="208" t="str">
        <f>IF(Finansējums!H19="","",Finansējums!H19)</f>
        <v/>
      </c>
      <c r="I22" s="208" t="str">
        <f>IF(Finansējums!I19="","",Finansējums!I19)</f>
        <v/>
      </c>
      <c r="J22" s="209" t="str">
        <f>IF(Finansējums!J19="","",Finansējums!J19)</f>
        <v/>
      </c>
      <c r="K22" s="207"/>
      <c r="L22" s="208" t="str">
        <f>IF(Finansējums!M19="","",Finansējums!M19)</f>
        <v/>
      </c>
      <c r="M22" s="208" t="str">
        <f>IF(Finansējums!N19="","",Finansējums!N19)</f>
        <v/>
      </c>
      <c r="N22" s="208">
        <f>IF(Finansējums!O19="","",Finansējums!O19)</f>
        <v>0</v>
      </c>
      <c r="O22" s="208" t="str">
        <f>IF(Finansējums!P19="","",Finansējums!P19)</f>
        <v/>
      </c>
      <c r="P22" s="208" t="str">
        <f>IF(Finansējums!Q19="","",Finansējums!Q19)</f>
        <v/>
      </c>
      <c r="Q22" s="209" t="str">
        <f>IF(Finansējums!R19="","",Finansējums!R19)</f>
        <v/>
      </c>
    </row>
    <row r="23" spans="1:18" ht="15" customHeight="1" outlineLevel="1" x14ac:dyDescent="0.25">
      <c r="B23" s="156" t="str">
        <f>IF(Finansējums!B20="","",Finansējums!B20)</f>
        <v/>
      </c>
      <c r="C23" s="156" t="str">
        <f>IF(Finansējums!C20="","",Finansējums!C20)</f>
        <v/>
      </c>
      <c r="D23" s="209" t="str">
        <f>IF(Finansējums!D20="","",Finansējums!D20)</f>
        <v/>
      </c>
      <c r="E23" s="206"/>
      <c r="F23" s="208" t="str">
        <f>IF(Finansējums!F20="","",Finansējums!F20)</f>
        <v/>
      </c>
      <c r="G23" s="208" t="str">
        <f>IF(Finansējums!G20="","",Finansējums!G20)</f>
        <v/>
      </c>
      <c r="H23" s="208" t="str">
        <f>IF(Finansējums!H20="","",Finansējums!H20)</f>
        <v/>
      </c>
      <c r="I23" s="208" t="str">
        <f>IF(Finansējums!I20="","",Finansējums!I20)</f>
        <v/>
      </c>
      <c r="J23" s="209" t="str">
        <f>IF(Finansējums!J20="","",Finansējums!J20)</f>
        <v/>
      </c>
      <c r="K23" s="207"/>
      <c r="L23" s="208" t="str">
        <f>IF(Finansējums!M20="","",Finansējums!M20)</f>
        <v/>
      </c>
      <c r="M23" s="208" t="str">
        <f>IF(Finansējums!N20="","",Finansējums!N20)</f>
        <v/>
      </c>
      <c r="N23" s="208">
        <f>IF(Finansējums!O20="","",Finansējums!O20)</f>
        <v>0</v>
      </c>
      <c r="O23" s="208" t="str">
        <f>IF(Finansējums!P20="","",Finansējums!P20)</f>
        <v/>
      </c>
      <c r="P23" s="208" t="str">
        <f>IF(Finansējums!Q20="","",Finansējums!Q20)</f>
        <v/>
      </c>
      <c r="Q23" s="209" t="str">
        <f>IF(Finansējums!R20="","",Finansējums!R20)</f>
        <v/>
      </c>
    </row>
    <row r="24" spans="1:18" ht="15" customHeight="1" outlineLevel="1" x14ac:dyDescent="0.25">
      <c r="B24" s="156" t="str">
        <f>IF(Finansējums!B21="","",Finansējums!B21)</f>
        <v/>
      </c>
      <c r="C24" s="156" t="str">
        <f>IF(Finansējums!C21="","",Finansējums!C21)</f>
        <v/>
      </c>
      <c r="D24" s="209" t="str">
        <f>IF(Finansējums!D21="","",Finansējums!D21)</f>
        <v/>
      </c>
      <c r="E24" s="206"/>
      <c r="F24" s="208" t="str">
        <f>IF(Finansējums!F21="","",Finansējums!F21)</f>
        <v/>
      </c>
      <c r="G24" s="208" t="str">
        <f>IF(Finansējums!G21="","",Finansējums!G21)</f>
        <v/>
      </c>
      <c r="H24" s="208" t="str">
        <f>IF(Finansējums!H21="","",Finansējums!H21)</f>
        <v/>
      </c>
      <c r="I24" s="208" t="str">
        <f>IF(Finansējums!I21="","",Finansējums!I21)</f>
        <v/>
      </c>
      <c r="J24" s="209" t="str">
        <f>IF(Finansējums!J21="","",Finansējums!J21)</f>
        <v/>
      </c>
      <c r="K24" s="207"/>
      <c r="L24" s="208" t="str">
        <f>IF(Finansējums!M21="","",Finansējums!M21)</f>
        <v/>
      </c>
      <c r="M24" s="208" t="str">
        <f>IF(Finansējums!N21="","",Finansējums!N21)</f>
        <v/>
      </c>
      <c r="N24" s="208">
        <f>IF(Finansējums!O21="","",Finansējums!O21)</f>
        <v>0</v>
      </c>
      <c r="O24" s="208" t="str">
        <f>IF(Finansējums!P21="","",Finansējums!P21)</f>
        <v/>
      </c>
      <c r="P24" s="208" t="str">
        <f>IF(Finansējums!Q21="","",Finansējums!Q21)</f>
        <v/>
      </c>
      <c r="Q24" s="209" t="str">
        <f>IF(Finansējums!R21="","",Finansējums!R21)</f>
        <v/>
      </c>
    </row>
    <row r="25" spans="1:18" ht="15" customHeight="1" outlineLevel="1" x14ac:dyDescent="0.25">
      <c r="B25" s="156" t="str">
        <f>IF(Finansējums!B22="","",Finansējums!B22)</f>
        <v/>
      </c>
      <c r="C25" s="156" t="str">
        <f>IF(Finansējums!C22="","",Finansējums!C22)</f>
        <v/>
      </c>
      <c r="D25" s="209" t="str">
        <f>IF(Finansējums!D22="","",Finansējums!D22)</f>
        <v/>
      </c>
      <c r="E25" s="206"/>
      <c r="F25" s="208" t="str">
        <f>IF(Finansējums!F22="","",Finansējums!F22)</f>
        <v/>
      </c>
      <c r="G25" s="208" t="str">
        <f>IF(Finansējums!G22="","",Finansējums!G22)</f>
        <v/>
      </c>
      <c r="H25" s="208" t="str">
        <f>IF(Finansējums!H22="","",Finansējums!H22)</f>
        <v/>
      </c>
      <c r="I25" s="208" t="str">
        <f>IF(Finansējums!I22="","",Finansējums!I22)</f>
        <v/>
      </c>
      <c r="J25" s="209" t="str">
        <f>IF(Finansējums!J22="","",Finansējums!J22)</f>
        <v/>
      </c>
      <c r="K25" s="207"/>
      <c r="L25" s="208" t="str">
        <f>IF(Finansējums!M22="","",Finansējums!M22)</f>
        <v/>
      </c>
      <c r="M25" s="208" t="str">
        <f>IF(Finansējums!N22="","",Finansējums!N22)</f>
        <v/>
      </c>
      <c r="N25" s="208">
        <f>IF(Finansējums!O22="","",Finansējums!O22)</f>
        <v>0</v>
      </c>
      <c r="O25" s="208" t="str">
        <f>IF(Finansējums!P22="","",Finansējums!P22)</f>
        <v/>
      </c>
      <c r="P25" s="208" t="str">
        <f>IF(Finansējums!Q22="","",Finansējums!Q22)</f>
        <v/>
      </c>
      <c r="Q25" s="209" t="str">
        <f>IF(Finansējums!R22="","",Finansējums!R22)</f>
        <v/>
      </c>
    </row>
    <row r="26" spans="1:18" ht="15" customHeight="1" outlineLevel="1" x14ac:dyDescent="0.25">
      <c r="B26" s="156" t="str">
        <f>IF(Finansējums!B23="","",Finansējums!B23)</f>
        <v/>
      </c>
      <c r="C26" s="156" t="str">
        <f>IF(Finansējums!C23="","",Finansējums!C23)</f>
        <v/>
      </c>
      <c r="D26" s="209" t="str">
        <f>IF(Finansējums!D23="","",Finansējums!D23)</f>
        <v/>
      </c>
      <c r="E26" s="206"/>
      <c r="F26" s="208" t="str">
        <f>IF(Finansējums!F23="","",Finansējums!F23)</f>
        <v/>
      </c>
      <c r="G26" s="208" t="str">
        <f>IF(Finansējums!G23="","",Finansējums!G23)</f>
        <v/>
      </c>
      <c r="H26" s="208" t="str">
        <f>IF(Finansējums!H23="","",Finansējums!H23)</f>
        <v/>
      </c>
      <c r="I26" s="208" t="str">
        <f>IF(Finansējums!I23="","",Finansējums!I23)</f>
        <v/>
      </c>
      <c r="J26" s="209" t="str">
        <f>IF(Finansējums!J23="","",Finansējums!J23)</f>
        <v/>
      </c>
      <c r="K26" s="207"/>
      <c r="L26" s="208" t="str">
        <f>IF(Finansējums!M23="","",Finansējums!M23)</f>
        <v/>
      </c>
      <c r="M26" s="208" t="str">
        <f>IF(Finansējums!N23="","",Finansējums!N23)</f>
        <v/>
      </c>
      <c r="N26" s="208">
        <f>IF(Finansējums!O23="","",Finansējums!O23)</f>
        <v>0</v>
      </c>
      <c r="O26" s="208" t="str">
        <f>IF(Finansējums!P23="","",Finansējums!P23)</f>
        <v/>
      </c>
      <c r="P26" s="208" t="str">
        <f>IF(Finansējums!Q23="","",Finansējums!Q23)</f>
        <v/>
      </c>
      <c r="Q26" s="209" t="str">
        <f>IF(Finansējums!R23="","",Finansējums!R23)</f>
        <v/>
      </c>
    </row>
    <row r="27" spans="1:18" ht="15" customHeight="1" outlineLevel="1" x14ac:dyDescent="0.25">
      <c r="B27" s="156" t="str">
        <f>IF(Finansējums!B24="","",Finansējums!B24)</f>
        <v/>
      </c>
      <c r="C27" s="156" t="str">
        <f>IF(Finansējums!C24="","",Finansējums!C24)</f>
        <v/>
      </c>
      <c r="D27" s="274" t="str">
        <f>IF(Finansējums!D24="","",Finansējums!D24)</f>
        <v/>
      </c>
      <c r="E27" s="206"/>
      <c r="F27" s="208" t="str">
        <f>IF(Finansējums!F24="","",Finansējums!F24)</f>
        <v/>
      </c>
      <c r="G27" s="208" t="str">
        <f>IF(Finansējums!G24="","",Finansējums!G24)</f>
        <v/>
      </c>
      <c r="H27" s="208" t="str">
        <f>IF(Finansējums!H24="","",Finansējums!H24)</f>
        <v/>
      </c>
      <c r="I27" s="208" t="str">
        <f>IF(Finansējums!I24="","",Finansējums!I24)</f>
        <v/>
      </c>
      <c r="J27" s="274" t="str">
        <f>IF(Finansējums!J24="","",Finansējums!J24)</f>
        <v/>
      </c>
      <c r="K27" s="207"/>
      <c r="L27" s="208" t="str">
        <f>IF(Finansējums!M24="","",Finansējums!M24)</f>
        <v/>
      </c>
      <c r="M27" s="208" t="str">
        <f>IF(Finansējums!N24="","",Finansējums!N24)</f>
        <v/>
      </c>
      <c r="N27" s="208">
        <f>IF(Finansējums!O24="","",Finansējums!O24)</f>
        <v>0</v>
      </c>
      <c r="O27" s="208" t="str">
        <f>IF(Finansējums!P24="","",Finansējums!P24)</f>
        <v/>
      </c>
      <c r="P27" s="208" t="str">
        <f>IF(Finansējums!Q24="","",Finansējums!Q24)</f>
        <v/>
      </c>
      <c r="Q27" s="209" t="str">
        <f>IF(Finansējums!R24="","",Finansējums!R24)</f>
        <v/>
      </c>
    </row>
    <row r="28" spans="1:18" ht="52.5" customHeight="1" x14ac:dyDescent="0.25">
      <c r="B28" s="373" t="str">
        <f>Tāme!C31</f>
        <v>II. ATJAUNOJAMO ENERGORESURSU TEHNOLOĢIJU IEVIEŠANA - AKUMULĒŠANAS IEKĀRTAS</v>
      </c>
      <c r="C28" s="373"/>
      <c r="D28" s="133">
        <f>SUM(D30:D41)</f>
        <v>0</v>
      </c>
      <c r="E28" s="32"/>
      <c r="F28" s="133">
        <f>SUM(F30:F41)</f>
        <v>0</v>
      </c>
      <c r="G28" s="133">
        <f>SUM(G30:G41)</f>
        <v>0</v>
      </c>
      <c r="H28" s="133">
        <f>SUM(H30:H41)</f>
        <v>0</v>
      </c>
      <c r="I28" s="134">
        <f>SUM(I30:I41)</f>
        <v>0</v>
      </c>
      <c r="J28" s="135">
        <f>SUM(J30:J41)</f>
        <v>0</v>
      </c>
      <c r="K28" s="141"/>
      <c r="L28" s="133">
        <f>SUM(L30:L41)</f>
        <v>0</v>
      </c>
      <c r="M28" s="133">
        <f>SUM(M30:M41)</f>
        <v>0</v>
      </c>
      <c r="N28" s="133">
        <f>SUM(N30:N41)</f>
        <v>0</v>
      </c>
      <c r="O28" s="133">
        <f t="shared" ref="O28:Q28" si="2">SUM(O30:O41)</f>
        <v>0</v>
      </c>
      <c r="P28" s="133">
        <f t="shared" si="2"/>
        <v>0</v>
      </c>
      <c r="Q28" s="133">
        <f t="shared" si="2"/>
        <v>0</v>
      </c>
    </row>
    <row r="29" spans="1:18" ht="15" customHeight="1" outlineLevel="1" x14ac:dyDescent="0.25">
      <c r="A29" s="136"/>
      <c r="B29" s="369" t="s">
        <v>57</v>
      </c>
      <c r="C29" s="370"/>
      <c r="D29" s="137"/>
      <c r="E29" s="32"/>
      <c r="F29" s="138">
        <f>SUM(G29:J29)</f>
        <v>0</v>
      </c>
      <c r="G29" s="138" t="str">
        <f>IFERROR(G28/$F$28,"-")</f>
        <v>-</v>
      </c>
      <c r="H29" s="138" t="str">
        <f>IFERROR(H28/$F$28,"-")</f>
        <v>-</v>
      </c>
      <c r="I29" s="139" t="str">
        <f>IFERROR(I28/$F$28,"-")</f>
        <v>-</v>
      </c>
      <c r="J29" s="140" t="str">
        <f>IFERROR(J28/$F$28,"-")</f>
        <v>-</v>
      </c>
      <c r="K29" s="141"/>
      <c r="L29" s="138">
        <f>SUM(O29:Q29)</f>
        <v>0</v>
      </c>
      <c r="M29" s="138"/>
      <c r="N29" s="138"/>
      <c r="O29" s="138" t="str">
        <f t="shared" ref="O29:Q29" si="3">IFERROR(O28/$L$28,"-")</f>
        <v>-</v>
      </c>
      <c r="P29" s="138" t="str">
        <f t="shared" si="3"/>
        <v>-</v>
      </c>
      <c r="Q29" s="138" t="str">
        <f t="shared" si="3"/>
        <v>-</v>
      </c>
      <c r="R29" s="136"/>
    </row>
    <row r="30" spans="1:18" ht="15" customHeight="1" outlineLevel="1" x14ac:dyDescent="0.25">
      <c r="B30" s="156" t="str">
        <f>IF(Finansējums!B29="","",Finansējums!B29)</f>
        <v/>
      </c>
      <c r="C30" s="157" t="str">
        <f>IF(Finansējums!C29="","",Finansējums!C29)</f>
        <v/>
      </c>
      <c r="D30" s="158" t="str">
        <f>IF(Finansējums!D29="","",Finansējums!D29)</f>
        <v/>
      </c>
      <c r="E30" s="206"/>
      <c r="F30" s="158" t="str">
        <f>IF(Finansējums!F29="","",Finansējums!F29)</f>
        <v/>
      </c>
      <c r="G30" s="158" t="str">
        <f>IF(Finansējums!G29="","",Finansējums!G29)</f>
        <v/>
      </c>
      <c r="H30" s="158" t="str">
        <f>IF(Finansējums!H29="","",Finansējums!H29)</f>
        <v/>
      </c>
      <c r="I30" s="158" t="str">
        <f>IF(Finansējums!I29="","",Finansējums!I29)</f>
        <v/>
      </c>
      <c r="J30" s="158" t="str">
        <f>IF(Finansējums!J29="","",Finansējums!J29)</f>
        <v/>
      </c>
      <c r="K30" s="207"/>
      <c r="L30" s="208" t="str">
        <f>IF(Finansējums!M29="","",Finansējums!M29)</f>
        <v/>
      </c>
      <c r="M30" s="208" t="str">
        <f>IF(Finansējums!N29="","",Finansējums!N29)</f>
        <v/>
      </c>
      <c r="N30" s="208" t="str">
        <f>IF(Finansējums!O29="","",Finansējums!O29)</f>
        <v/>
      </c>
      <c r="O30" s="208" t="str">
        <f>IF(Finansējums!P29="","",Finansējums!P29)</f>
        <v/>
      </c>
      <c r="P30" s="208" t="str">
        <f>IF(Finansējums!Q29="","",Finansējums!Q29)</f>
        <v/>
      </c>
      <c r="Q30" s="209" t="str">
        <f>IF(Finansējums!R29="","",Finansējums!R29)</f>
        <v/>
      </c>
    </row>
    <row r="31" spans="1:18" ht="15" customHeight="1" outlineLevel="1" x14ac:dyDescent="0.25">
      <c r="B31" s="156" t="str">
        <f>IF(Finansējums!B30="","",Finansējums!B30)</f>
        <v/>
      </c>
      <c r="C31" s="157" t="str">
        <f>IF(Finansējums!C30="","",Finansējums!C30)</f>
        <v/>
      </c>
      <c r="D31" s="158" t="str">
        <f>IF(Finansējums!D30="","",Finansējums!D30)</f>
        <v/>
      </c>
      <c r="E31" s="206"/>
      <c r="F31" s="158" t="str">
        <f>IF(Finansējums!F30="","",Finansējums!F30)</f>
        <v/>
      </c>
      <c r="G31" s="158" t="str">
        <f>IF(Finansējums!G30="","",Finansējums!G30)</f>
        <v/>
      </c>
      <c r="H31" s="158" t="str">
        <f>IF(Finansējums!H30="","",Finansējums!H30)</f>
        <v/>
      </c>
      <c r="I31" s="158" t="str">
        <f>IF(Finansējums!I30="","",Finansējums!I30)</f>
        <v/>
      </c>
      <c r="J31" s="158" t="str">
        <f>IF(Finansējums!J30="","",Finansējums!J30)</f>
        <v/>
      </c>
      <c r="K31" s="207"/>
      <c r="L31" s="208" t="str">
        <f>IF(Finansējums!M30="","",Finansējums!M30)</f>
        <v/>
      </c>
      <c r="M31" s="208" t="str">
        <f>IF(Finansējums!N30="","",Finansējums!N30)</f>
        <v/>
      </c>
      <c r="N31" s="208" t="str">
        <f>IF(Finansējums!O30="","",Finansējums!O30)</f>
        <v/>
      </c>
      <c r="O31" s="208" t="str">
        <f>IF(Finansējums!P30="","",Finansējums!P30)</f>
        <v/>
      </c>
      <c r="P31" s="208" t="str">
        <f>IF(Finansējums!Q30="","",Finansējums!Q30)</f>
        <v/>
      </c>
      <c r="Q31" s="209" t="str">
        <f>IF(Finansējums!R30="","",Finansējums!R30)</f>
        <v/>
      </c>
    </row>
    <row r="32" spans="1:18" ht="15" customHeight="1" outlineLevel="1" x14ac:dyDescent="0.25">
      <c r="B32" s="156" t="str">
        <f>IF(Finansējums!B31="","",Finansējums!B31)</f>
        <v/>
      </c>
      <c r="C32" s="157" t="str">
        <f>IF(Finansējums!C31="","",Finansējums!C31)</f>
        <v/>
      </c>
      <c r="D32" s="158" t="str">
        <f>IF(Finansējums!D31="","",Finansējums!D31)</f>
        <v/>
      </c>
      <c r="E32" s="206"/>
      <c r="F32" s="158" t="str">
        <f>IF(Finansējums!F31="","",Finansējums!F31)</f>
        <v/>
      </c>
      <c r="G32" s="158" t="str">
        <f>IF(Finansējums!G31="","",Finansējums!G31)</f>
        <v/>
      </c>
      <c r="H32" s="158" t="str">
        <f>IF(Finansējums!H31="","",Finansējums!H31)</f>
        <v/>
      </c>
      <c r="I32" s="158" t="str">
        <f>IF(Finansējums!I31="","",Finansējums!I31)</f>
        <v/>
      </c>
      <c r="J32" s="158" t="str">
        <f>IF(Finansējums!J31="","",Finansējums!J31)</f>
        <v/>
      </c>
      <c r="K32" s="207"/>
      <c r="L32" s="208" t="str">
        <f>IF(Finansējums!M31="","",Finansējums!M31)</f>
        <v/>
      </c>
      <c r="M32" s="208" t="str">
        <f>IF(Finansējums!N31="","",Finansējums!N31)</f>
        <v/>
      </c>
      <c r="N32" s="208" t="str">
        <f>IF(Finansējums!O31="","",Finansējums!O31)</f>
        <v/>
      </c>
      <c r="O32" s="208" t="str">
        <f>IF(Finansējums!P31="","",Finansējums!P31)</f>
        <v/>
      </c>
      <c r="P32" s="208" t="str">
        <f>IF(Finansējums!Q31="","",Finansējums!Q31)</f>
        <v/>
      </c>
      <c r="Q32" s="209" t="str">
        <f>IF(Finansējums!R31="","",Finansējums!R31)</f>
        <v/>
      </c>
    </row>
    <row r="33" spans="1:17" ht="15" customHeight="1" outlineLevel="1" x14ac:dyDescent="0.25">
      <c r="B33" s="156" t="str">
        <f>IF(Finansējums!B32="","",Finansējums!B32)</f>
        <v/>
      </c>
      <c r="C33" s="157" t="str">
        <f>IF(Finansējums!C32="","",Finansējums!C32)</f>
        <v/>
      </c>
      <c r="D33" s="158" t="str">
        <f>IF(Finansējums!D32="","",Finansējums!D32)</f>
        <v/>
      </c>
      <c r="E33" s="206"/>
      <c r="F33" s="158" t="str">
        <f>IF(Finansējums!F32="","",Finansējums!F32)</f>
        <v/>
      </c>
      <c r="G33" s="158" t="str">
        <f>IF(Finansējums!G32="","",Finansējums!G32)</f>
        <v/>
      </c>
      <c r="H33" s="158" t="str">
        <f>IF(Finansējums!H32="","",Finansējums!H32)</f>
        <v/>
      </c>
      <c r="I33" s="158" t="str">
        <f>IF(Finansējums!I32="","",Finansējums!I32)</f>
        <v/>
      </c>
      <c r="J33" s="158" t="str">
        <f>IF(Finansējums!J32="","",Finansējums!J32)</f>
        <v/>
      </c>
      <c r="K33" s="207"/>
      <c r="L33" s="208" t="str">
        <f>IF(Finansējums!M32="","",Finansējums!M32)</f>
        <v/>
      </c>
      <c r="M33" s="208" t="str">
        <f>IF(Finansējums!N32="","",Finansējums!N32)</f>
        <v/>
      </c>
      <c r="N33" s="208" t="str">
        <f>IF(Finansējums!O32="","",Finansējums!O32)</f>
        <v/>
      </c>
      <c r="O33" s="208" t="str">
        <f>IF(Finansējums!P32="","",Finansējums!P32)</f>
        <v/>
      </c>
      <c r="P33" s="208" t="str">
        <f>IF(Finansējums!Q32="","",Finansējums!Q32)</f>
        <v/>
      </c>
      <c r="Q33" s="209" t="str">
        <f>IF(Finansējums!R32="","",Finansējums!R32)</f>
        <v/>
      </c>
    </row>
    <row r="34" spans="1:17" ht="15" customHeight="1" outlineLevel="1" x14ac:dyDescent="0.25">
      <c r="B34" s="156" t="str">
        <f>IF(Finansējums!B33="","",Finansējums!B33)</f>
        <v/>
      </c>
      <c r="C34" s="157" t="str">
        <f>IF(Finansējums!C33="","",Finansējums!C33)</f>
        <v/>
      </c>
      <c r="D34" s="158" t="str">
        <f>IF(Finansējums!D33="","",Finansējums!D33)</f>
        <v/>
      </c>
      <c r="E34" s="206"/>
      <c r="F34" s="208" t="str">
        <f>IF(Finansējums!F33="","",Finansējums!F33)</f>
        <v/>
      </c>
      <c r="G34" s="158" t="str">
        <f>IF(Finansējums!G33="","",Finansējums!G33)</f>
        <v/>
      </c>
      <c r="H34" s="158" t="str">
        <f>IF(Finansējums!H33="","",Finansējums!H33)</f>
        <v/>
      </c>
      <c r="I34" s="158" t="str">
        <f>IF(Finansējums!I33="","",Finansējums!I33)</f>
        <v/>
      </c>
      <c r="J34" s="158" t="str">
        <f>IF(Finansējums!J33="","",Finansējums!J33)</f>
        <v/>
      </c>
      <c r="K34" s="207"/>
      <c r="L34" s="208" t="str">
        <f>IF(Finansējums!M33="","",Finansējums!M33)</f>
        <v/>
      </c>
      <c r="M34" s="208" t="str">
        <f>IF(Finansējums!N33="","",Finansējums!N33)</f>
        <v/>
      </c>
      <c r="N34" s="208" t="str">
        <f>IF(Finansējums!O33="","",Finansējums!O33)</f>
        <v/>
      </c>
      <c r="O34" s="208" t="str">
        <f>IF(Finansējums!P33="","",Finansējums!P33)</f>
        <v/>
      </c>
      <c r="P34" s="208" t="str">
        <f>IF(Finansējums!Q33="","",Finansējums!Q33)</f>
        <v/>
      </c>
      <c r="Q34" s="209" t="str">
        <f>IF(Finansējums!R33="","",Finansējums!R33)</f>
        <v/>
      </c>
    </row>
    <row r="35" spans="1:17" ht="15" customHeight="1" outlineLevel="1" x14ac:dyDescent="0.25">
      <c r="B35" s="156" t="str">
        <f>IF(Finansējums!B34="","",Finansējums!B34)</f>
        <v/>
      </c>
      <c r="C35" s="157" t="str">
        <f>IF(Finansējums!C34="","",Finansējums!C34)</f>
        <v/>
      </c>
      <c r="D35" s="158" t="str">
        <f>IF(Finansējums!D34="","",Finansējums!D34)</f>
        <v/>
      </c>
      <c r="E35" s="206"/>
      <c r="F35" s="208" t="str">
        <f>IF(Finansējums!F34="","",Finansējums!F34)</f>
        <v/>
      </c>
      <c r="G35" s="158" t="str">
        <f>IF(Finansējums!G34="","",Finansējums!G34)</f>
        <v/>
      </c>
      <c r="H35" s="158" t="str">
        <f>IF(Finansējums!H34="","",Finansējums!H34)</f>
        <v/>
      </c>
      <c r="I35" s="158" t="str">
        <f>IF(Finansējums!I34="","",Finansējums!I34)</f>
        <v/>
      </c>
      <c r="J35" s="158" t="str">
        <f>IF(Finansējums!J34="","",Finansējums!J34)</f>
        <v/>
      </c>
      <c r="K35" s="207"/>
      <c r="L35" s="208" t="str">
        <f>IF(Finansējums!M34="","",Finansējums!M34)</f>
        <v/>
      </c>
      <c r="M35" s="208" t="str">
        <f>IF(Finansējums!N34="","",Finansējums!N34)</f>
        <v/>
      </c>
      <c r="N35" s="208" t="str">
        <f>IF(Finansējums!O34="","",Finansējums!O34)</f>
        <v/>
      </c>
      <c r="O35" s="208" t="str">
        <f>IF(Finansējums!P34="","",Finansējums!P34)</f>
        <v/>
      </c>
      <c r="P35" s="208" t="str">
        <f>IF(Finansējums!Q34="","",Finansējums!Q34)</f>
        <v/>
      </c>
      <c r="Q35" s="209" t="str">
        <f>IF(Finansējums!R34="","",Finansējums!R34)</f>
        <v/>
      </c>
    </row>
    <row r="36" spans="1:17" ht="15" customHeight="1" outlineLevel="1" x14ac:dyDescent="0.25">
      <c r="B36" s="156" t="str">
        <f>IF(Finansējums!B35="","",Finansējums!B35)</f>
        <v/>
      </c>
      <c r="C36" s="157" t="str">
        <f>IF(Finansējums!C35="","",Finansējums!C35)</f>
        <v/>
      </c>
      <c r="D36" s="158" t="str">
        <f>IF(Finansējums!D35="","",Finansējums!D35)</f>
        <v/>
      </c>
      <c r="E36" s="206"/>
      <c r="F36" s="208" t="str">
        <f>IF(Finansējums!F35="","",Finansējums!F35)</f>
        <v/>
      </c>
      <c r="G36" s="158" t="str">
        <f>IF(Finansējums!G35="","",Finansējums!G35)</f>
        <v/>
      </c>
      <c r="H36" s="158" t="str">
        <f>IF(Finansējums!H35="","",Finansējums!H35)</f>
        <v/>
      </c>
      <c r="I36" s="158" t="str">
        <f>IF(Finansējums!I35="","",Finansējums!I35)</f>
        <v/>
      </c>
      <c r="J36" s="158" t="str">
        <f>IF(Finansējums!J35="","",Finansējums!J35)</f>
        <v/>
      </c>
      <c r="K36" s="207"/>
      <c r="L36" s="208" t="str">
        <f>IF(Finansējums!M35="","",Finansējums!M35)</f>
        <v/>
      </c>
      <c r="M36" s="208" t="str">
        <f>IF(Finansējums!N35="","",Finansējums!N35)</f>
        <v/>
      </c>
      <c r="N36" s="208" t="str">
        <f>IF(Finansējums!O35="","",Finansējums!O35)</f>
        <v/>
      </c>
      <c r="O36" s="208" t="str">
        <f>IF(Finansējums!P35="","",Finansējums!P35)</f>
        <v/>
      </c>
      <c r="P36" s="208" t="str">
        <f>IF(Finansējums!Q35="","",Finansējums!Q35)</f>
        <v/>
      </c>
      <c r="Q36" s="209" t="str">
        <f>IF(Finansējums!R35="","",Finansējums!R35)</f>
        <v/>
      </c>
    </row>
    <row r="37" spans="1:17" ht="15" customHeight="1" outlineLevel="1" x14ac:dyDescent="0.25">
      <c r="B37" s="156" t="str">
        <f>IF(Finansējums!B36="","",Finansējums!B36)</f>
        <v/>
      </c>
      <c r="C37" s="157" t="str">
        <f>IF(Finansējums!C36="","",Finansējums!C36)</f>
        <v/>
      </c>
      <c r="D37" s="158" t="str">
        <f>IF(Finansējums!D36="","",Finansējums!D36)</f>
        <v/>
      </c>
      <c r="E37" s="206"/>
      <c r="F37" s="208" t="str">
        <f>IF(Finansējums!F36="","",Finansējums!F36)</f>
        <v/>
      </c>
      <c r="G37" s="158" t="str">
        <f>IF(Finansējums!G36="","",Finansējums!G36)</f>
        <v/>
      </c>
      <c r="H37" s="158" t="str">
        <f>IF(Finansējums!H36="","",Finansējums!H36)</f>
        <v/>
      </c>
      <c r="I37" s="158" t="str">
        <f>IF(Finansējums!I36="","",Finansējums!I36)</f>
        <v/>
      </c>
      <c r="J37" s="158" t="str">
        <f>IF(Finansējums!J36="","",Finansējums!J36)</f>
        <v/>
      </c>
      <c r="K37" s="207"/>
      <c r="L37" s="208" t="str">
        <f>IF(Finansējums!M36="","",Finansējums!M36)</f>
        <v/>
      </c>
      <c r="M37" s="208" t="str">
        <f>IF(Finansējums!N36="","",Finansējums!N36)</f>
        <v/>
      </c>
      <c r="N37" s="208" t="str">
        <f>IF(Finansējums!O36="","",Finansējums!O36)</f>
        <v/>
      </c>
      <c r="O37" s="208" t="str">
        <f>IF(Finansējums!P36="","",Finansējums!P36)</f>
        <v/>
      </c>
      <c r="P37" s="208" t="str">
        <f>IF(Finansējums!Q36="","",Finansējums!Q36)</f>
        <v/>
      </c>
      <c r="Q37" s="209" t="str">
        <f>IF(Finansējums!R36="","",Finansējums!R36)</f>
        <v/>
      </c>
    </row>
    <row r="38" spans="1:17" ht="15" customHeight="1" outlineLevel="1" x14ac:dyDescent="0.25">
      <c r="B38" s="156" t="str">
        <f>IF(Finansējums!B37="","",Finansējums!B37)</f>
        <v/>
      </c>
      <c r="C38" s="157" t="str">
        <f>IF(Finansējums!C37="","",Finansējums!C37)</f>
        <v/>
      </c>
      <c r="D38" s="158" t="str">
        <f>IF(Finansējums!D37="","",Finansējums!D37)</f>
        <v/>
      </c>
      <c r="E38" s="206"/>
      <c r="F38" s="208" t="str">
        <f>IF(Finansējums!F37="","",Finansējums!F37)</f>
        <v/>
      </c>
      <c r="G38" s="158" t="str">
        <f>IF(Finansējums!G37="","",Finansējums!G37)</f>
        <v/>
      </c>
      <c r="H38" s="158" t="str">
        <f>IF(Finansējums!H37="","",Finansējums!H37)</f>
        <v/>
      </c>
      <c r="I38" s="158" t="str">
        <f>IF(Finansējums!I37="","",Finansējums!I37)</f>
        <v/>
      </c>
      <c r="J38" s="158" t="str">
        <f>IF(Finansējums!J37="","",Finansējums!J37)</f>
        <v/>
      </c>
      <c r="K38" s="207"/>
      <c r="L38" s="208" t="str">
        <f>IF(Finansējums!M37="","",Finansējums!M37)</f>
        <v/>
      </c>
      <c r="M38" s="208" t="str">
        <f>IF(Finansējums!N37="","",Finansējums!N37)</f>
        <v/>
      </c>
      <c r="N38" s="208" t="str">
        <f>IF(Finansējums!O37="","",Finansējums!O37)</f>
        <v/>
      </c>
      <c r="O38" s="208" t="str">
        <f>IF(Finansējums!P37="","",Finansējums!P37)</f>
        <v/>
      </c>
      <c r="P38" s="208" t="str">
        <f>IF(Finansējums!Q37="","",Finansējums!Q37)</f>
        <v/>
      </c>
      <c r="Q38" s="209" t="str">
        <f>IF(Finansējums!R37="","",Finansējums!R37)</f>
        <v/>
      </c>
    </row>
    <row r="39" spans="1:17" ht="15" customHeight="1" outlineLevel="1" x14ac:dyDescent="0.25">
      <c r="B39" s="156" t="str">
        <f>IF(Finansējums!B38="","",Finansējums!B38)</f>
        <v/>
      </c>
      <c r="C39" s="157" t="str">
        <f>IF(Finansējums!C38="","",Finansējums!C38)</f>
        <v/>
      </c>
      <c r="D39" s="158" t="str">
        <f>IF(Finansējums!D38="","",Finansējums!D38)</f>
        <v/>
      </c>
      <c r="E39" s="206"/>
      <c r="F39" s="208" t="str">
        <f>IF(Finansējums!F38="","",Finansējums!F38)</f>
        <v/>
      </c>
      <c r="G39" s="158" t="str">
        <f>IF(Finansējums!G38="","",Finansējums!G38)</f>
        <v/>
      </c>
      <c r="H39" s="158" t="str">
        <f>IF(Finansējums!H38="","",Finansējums!H38)</f>
        <v/>
      </c>
      <c r="I39" s="158" t="str">
        <f>IF(Finansējums!I38="","",Finansējums!I38)</f>
        <v/>
      </c>
      <c r="J39" s="158" t="str">
        <f>IF(Finansējums!J38="","",Finansējums!J38)</f>
        <v/>
      </c>
      <c r="K39" s="207"/>
      <c r="L39" s="208" t="str">
        <f>IF(Finansējums!M38="","",Finansējums!M38)</f>
        <v/>
      </c>
      <c r="M39" s="208" t="str">
        <f>IF(Finansējums!N38="","",Finansējums!N38)</f>
        <v/>
      </c>
      <c r="N39" s="208" t="str">
        <f>IF(Finansējums!O38="","",Finansējums!O38)</f>
        <v/>
      </c>
      <c r="O39" s="208" t="str">
        <f>IF(Finansējums!P38="","",Finansējums!P38)</f>
        <v/>
      </c>
      <c r="P39" s="208" t="str">
        <f>IF(Finansējums!Q38="","",Finansējums!Q38)</f>
        <v/>
      </c>
      <c r="Q39" s="209" t="str">
        <f>IF(Finansējums!R38="","",Finansējums!R38)</f>
        <v/>
      </c>
    </row>
    <row r="40" spans="1:17" ht="15" customHeight="1" outlineLevel="1" x14ac:dyDescent="0.25">
      <c r="B40" s="156" t="str">
        <f>IF(Finansējums!B39="","",Finansējums!B39)</f>
        <v/>
      </c>
      <c r="C40" s="157" t="str">
        <f>IF(Finansējums!C39="","",Finansējums!C39)</f>
        <v/>
      </c>
      <c r="D40" s="158" t="str">
        <f>IF(Finansējums!D39="","",Finansējums!D39)</f>
        <v/>
      </c>
      <c r="E40" s="206"/>
      <c r="F40" s="208" t="str">
        <f>IF(Finansējums!F39="","",Finansējums!F39)</f>
        <v/>
      </c>
      <c r="G40" s="158" t="str">
        <f>IF(Finansējums!G39="","",Finansējums!G39)</f>
        <v/>
      </c>
      <c r="H40" s="158" t="str">
        <f>IF(Finansējums!H39="","",Finansējums!H39)</f>
        <v/>
      </c>
      <c r="I40" s="158" t="str">
        <f>IF(Finansējums!I39="","",Finansējums!I39)</f>
        <v/>
      </c>
      <c r="J40" s="158" t="str">
        <f>IF(Finansējums!J39="","",Finansējums!J39)</f>
        <v/>
      </c>
      <c r="K40" s="207"/>
      <c r="L40" s="208" t="str">
        <f>IF(Finansējums!M39="","",Finansējums!M39)</f>
        <v/>
      </c>
      <c r="M40" s="208" t="str">
        <f>IF(Finansējums!N39="","",Finansējums!N39)</f>
        <v/>
      </c>
      <c r="N40" s="208" t="str">
        <f>IF(Finansējums!O39="","",Finansējums!O39)</f>
        <v/>
      </c>
      <c r="O40" s="208" t="str">
        <f>IF(Finansējums!P39="","",Finansējums!P39)</f>
        <v/>
      </c>
      <c r="P40" s="208" t="str">
        <f>IF(Finansējums!Q39="","",Finansējums!Q39)</f>
        <v/>
      </c>
      <c r="Q40" s="209" t="str">
        <f>IF(Finansējums!R39="","",Finansējums!R39)</f>
        <v/>
      </c>
    </row>
    <row r="41" spans="1:17" ht="15" customHeight="1" outlineLevel="1" thickBot="1" x14ac:dyDescent="0.3">
      <c r="B41" s="156" t="str">
        <f>IF(Finansējums!B40="","",Finansējums!B40)</f>
        <v/>
      </c>
      <c r="C41" s="157" t="str">
        <f>IF(Finansējums!C40="","",Finansējums!C40)</f>
        <v/>
      </c>
      <c r="D41" s="158" t="str">
        <f>IF(Finansējums!D40="","",Finansējums!D40)</f>
        <v/>
      </c>
      <c r="E41" s="206"/>
      <c r="F41" s="208" t="str">
        <f>IF(Finansējums!F40="","",Finansējums!F40)</f>
        <v/>
      </c>
      <c r="G41" s="158" t="str">
        <f>IF(Finansējums!G40="","",Finansējums!G40)</f>
        <v/>
      </c>
      <c r="H41" s="158" t="str">
        <f>IF(Finansējums!H40="","",Finansējums!H40)</f>
        <v/>
      </c>
      <c r="I41" s="158" t="str">
        <f>IF(Finansējums!I40="","",Finansējums!I40)</f>
        <v/>
      </c>
      <c r="J41" s="158" t="str">
        <f>IF(Finansējums!J40="","",Finansējums!J40)</f>
        <v/>
      </c>
      <c r="K41" s="207"/>
      <c r="L41" s="208" t="str">
        <f>IF(Finansējums!M40="","",Finansējums!M40)</f>
        <v/>
      </c>
      <c r="M41" s="208" t="str">
        <f>IF(Finansējums!N40="","",Finansējums!N40)</f>
        <v/>
      </c>
      <c r="N41" s="208" t="str">
        <f>IF(Finansējums!O40="","",Finansējums!O40)</f>
        <v/>
      </c>
      <c r="O41" s="208" t="str">
        <f>IF(Finansējums!P40="","",Finansējums!P40)</f>
        <v/>
      </c>
      <c r="P41" s="208" t="str">
        <f>IF(Finansējums!Q40="","",Finansējums!Q40)</f>
        <v/>
      </c>
      <c r="Q41" s="210" t="str">
        <f>IF(Finansējums!R40="","",Finansējums!R40)</f>
        <v/>
      </c>
    </row>
    <row r="42" spans="1:17" s="141" customFormat="1" ht="18.75" customHeight="1" thickTop="1" x14ac:dyDescent="0.25">
      <c r="B42" s="365" t="s">
        <v>58</v>
      </c>
      <c r="C42" s="365" t="s">
        <v>13</v>
      </c>
      <c r="D42" s="211">
        <f>D14+D28</f>
        <v>0</v>
      </c>
      <c r="E42" s="206"/>
      <c r="F42" s="211">
        <f>F14+F28</f>
        <v>0</v>
      </c>
      <c r="G42" s="211">
        <f>G14+G28</f>
        <v>0</v>
      </c>
      <c r="H42" s="211">
        <f>H14+H28</f>
        <v>0</v>
      </c>
      <c r="I42" s="211">
        <f>I14+I28</f>
        <v>0</v>
      </c>
      <c r="J42" s="211">
        <f>J14+J28</f>
        <v>0</v>
      </c>
      <c r="K42" s="207"/>
      <c r="L42" s="211">
        <f>L14+L28</f>
        <v>0</v>
      </c>
      <c r="M42" s="211">
        <f>M14+M28</f>
        <v>0</v>
      </c>
      <c r="N42" s="211">
        <f>N14+N28</f>
        <v>0</v>
      </c>
      <c r="O42" s="211">
        <f t="shared" ref="O42:Q42" si="4">O14+O28</f>
        <v>0</v>
      </c>
      <c r="P42" s="211">
        <f t="shared" si="4"/>
        <v>0</v>
      </c>
      <c r="Q42" s="211">
        <f t="shared" si="4"/>
        <v>0</v>
      </c>
    </row>
    <row r="43" spans="1:17" s="141" customFormat="1" ht="18.75" customHeight="1" x14ac:dyDescent="0.25">
      <c r="K43" s="109"/>
    </row>
    <row r="44" spans="1:17" x14ac:dyDescent="0.25">
      <c r="B44" s="366" t="s">
        <v>87</v>
      </c>
      <c r="C44" s="366"/>
      <c r="D44" s="367" t="s">
        <v>159</v>
      </c>
      <c r="E44" s="22"/>
      <c r="F44" s="363" t="s">
        <v>112</v>
      </c>
      <c r="G44" s="364"/>
      <c r="H44" s="364"/>
    </row>
    <row r="45" spans="1:17" ht="75.75" customHeight="1" x14ac:dyDescent="0.25">
      <c r="A45" s="142"/>
      <c r="B45" s="366"/>
      <c r="C45" s="366"/>
      <c r="D45" s="368"/>
      <c r="E45" s="22"/>
      <c r="F45" s="130" t="s">
        <v>54</v>
      </c>
      <c r="G45" s="130" t="s">
        <v>55</v>
      </c>
      <c r="H45" s="131" t="s">
        <v>56</v>
      </c>
    </row>
    <row r="46" spans="1:17" ht="40.5" customHeight="1" x14ac:dyDescent="0.25">
      <c r="A46" s="144"/>
      <c r="B46" s="361" t="str">
        <f>Tāme!B57</f>
        <v>IZDEVUMU POZĪCIJAS, KAS NEVAR TIKT IEKĻAUTAS PROJEKTA KOPĒJĀS IZMAKSĀS, BET IR NEPIECIEŠAMAS PROJEKTA ĪSTENOŠANAI</v>
      </c>
      <c r="C46" s="361"/>
      <c r="D46" s="143">
        <f>SUM(D47:D53)</f>
        <v>0</v>
      </c>
      <c r="E46" s="143">
        <f t="shared" ref="E46:H46" si="5">SUM(E47:E53)</f>
        <v>0</v>
      </c>
      <c r="F46" s="143">
        <f>SUM(F47:F53)</f>
        <v>0</v>
      </c>
      <c r="G46" s="205">
        <f t="shared" si="5"/>
        <v>0</v>
      </c>
      <c r="H46" s="205">
        <f t="shared" si="5"/>
        <v>0</v>
      </c>
    </row>
    <row r="47" spans="1:17" ht="15" customHeight="1" outlineLevel="1" x14ac:dyDescent="0.25">
      <c r="A47" s="142"/>
      <c r="B47" s="155" t="str">
        <f>Finansējums!B50</f>
        <v/>
      </c>
      <c r="C47" s="155" t="str">
        <f>Finansējums!C50</f>
        <v/>
      </c>
      <c r="D47" s="158" t="str">
        <f>IF(Finansējums!D50="","",Finansējums!D50)</f>
        <v/>
      </c>
      <c r="E47" s="22"/>
      <c r="F47" s="158" t="str">
        <f>IF(Finansējums!P50="","",Finansējums!P50)</f>
        <v/>
      </c>
      <c r="G47" s="158" t="str">
        <f>IF(Finansējums!Q50="","",Finansējums!Q50)</f>
        <v/>
      </c>
      <c r="H47" s="158" t="str">
        <f>IF(Finansējums!R50="","",Finansējums!R50)</f>
        <v/>
      </c>
    </row>
    <row r="48" spans="1:17" ht="15" customHeight="1" outlineLevel="1" x14ac:dyDescent="0.25">
      <c r="A48" s="142"/>
      <c r="B48" s="155" t="str">
        <f>Finansējums!B51</f>
        <v/>
      </c>
      <c r="C48" s="155" t="str">
        <f>Finansējums!C51</f>
        <v/>
      </c>
      <c r="D48" s="158" t="str">
        <f>IF(Finansējums!D51="","",Finansējums!D51)</f>
        <v/>
      </c>
      <c r="E48" s="22"/>
      <c r="F48" s="158" t="str">
        <f>IF(Finansējums!P51="","",Finansējums!P51)</f>
        <v/>
      </c>
      <c r="G48" s="158" t="str">
        <f>IF(Finansējums!Q51="","",Finansējums!Q51)</f>
        <v/>
      </c>
      <c r="H48" s="158" t="str">
        <f>IF(Finansējums!R51="","",Finansējums!R51)</f>
        <v/>
      </c>
    </row>
    <row r="49" spans="1:17" ht="15" customHeight="1" outlineLevel="1" x14ac:dyDescent="0.25">
      <c r="A49" s="142"/>
      <c r="B49" s="155" t="str">
        <f>Finansējums!B52</f>
        <v/>
      </c>
      <c r="C49" s="155" t="str">
        <f>Finansējums!C52</f>
        <v/>
      </c>
      <c r="D49" s="158" t="str">
        <f>IF(Finansējums!D52="","",Finansējums!D52)</f>
        <v/>
      </c>
      <c r="E49" s="22"/>
      <c r="F49" s="158" t="str">
        <f>IF(Finansējums!P52="","",Finansējums!P52)</f>
        <v/>
      </c>
      <c r="G49" s="158" t="str">
        <f>IF(Finansējums!Q52="","",Finansējums!Q52)</f>
        <v/>
      </c>
      <c r="H49" s="158" t="str">
        <f>IF(Finansējums!R52="","",Finansējums!R52)</f>
        <v/>
      </c>
    </row>
    <row r="50" spans="1:17" outlineLevel="1" x14ac:dyDescent="0.25">
      <c r="A50" s="142"/>
      <c r="B50" s="155" t="str">
        <f>Finansējums!B53</f>
        <v/>
      </c>
      <c r="C50" s="155" t="str">
        <f>Finansējums!C53</f>
        <v/>
      </c>
      <c r="D50" s="158" t="str">
        <f>IF(Finansējums!D53="","",Finansējums!D53)</f>
        <v/>
      </c>
      <c r="E50" s="22"/>
      <c r="F50" s="158" t="str">
        <f>IF(Finansējums!P53="","",Finansējums!P53)</f>
        <v/>
      </c>
      <c r="G50" s="158" t="str">
        <f>IF(Finansējums!Q53="","",Finansējums!Q53)</f>
        <v/>
      </c>
      <c r="H50" s="158" t="str">
        <f>IF(Finansējums!R53="","",Finansējums!R53)</f>
        <v/>
      </c>
    </row>
    <row r="51" spans="1:17" outlineLevel="1" x14ac:dyDescent="0.25">
      <c r="A51" s="142"/>
      <c r="B51" s="155" t="str">
        <f>Finansējums!B54</f>
        <v/>
      </c>
      <c r="C51" s="155" t="str">
        <f>Finansējums!C54</f>
        <v/>
      </c>
      <c r="D51" s="158" t="str">
        <f>IF(Finansējums!D54="","",Finansējums!D54)</f>
        <v/>
      </c>
      <c r="E51" s="22"/>
      <c r="F51" s="158" t="str">
        <f>IF(Finansējums!P54="","",Finansējums!P54)</f>
        <v/>
      </c>
      <c r="G51" s="158" t="str">
        <f>IF(Finansējums!Q54="","",Finansējums!Q54)</f>
        <v/>
      </c>
      <c r="H51" s="158" t="str">
        <f>IF(Finansējums!R54="","",Finansējums!R54)</f>
        <v/>
      </c>
    </row>
    <row r="52" spans="1:17" ht="15" customHeight="1" outlineLevel="1" x14ac:dyDescent="0.25">
      <c r="A52" s="142"/>
      <c r="B52" s="155" t="str">
        <f>Finansējums!B55</f>
        <v/>
      </c>
      <c r="C52" s="155" t="str">
        <f>Finansējums!C55</f>
        <v/>
      </c>
      <c r="D52" s="158" t="str">
        <f>IF(Finansējums!D55="","",Finansējums!D55)</f>
        <v/>
      </c>
      <c r="E52" s="22"/>
      <c r="F52" s="158" t="str">
        <f>IF(Finansējums!P55="","",Finansējums!P55)</f>
        <v/>
      </c>
      <c r="G52" s="158" t="str">
        <f>IF(Finansējums!Q55="","",Finansējums!Q55)</f>
        <v/>
      </c>
      <c r="H52" s="158" t="str">
        <f>IF(Finansējums!R55="","",Finansējums!R55)</f>
        <v/>
      </c>
    </row>
    <row r="53" spans="1:17" ht="15" customHeight="1" outlineLevel="1" x14ac:dyDescent="0.25">
      <c r="A53" s="142"/>
      <c r="B53" s="155" t="str">
        <f>Finansējums!B56</f>
        <v/>
      </c>
      <c r="C53" s="155" t="str">
        <f>Finansējums!C56</f>
        <v/>
      </c>
      <c r="D53" s="158" t="str">
        <f>IF(Finansējums!D56="","",Finansējums!D56)</f>
        <v/>
      </c>
      <c r="E53" s="22"/>
      <c r="F53" s="158" t="str">
        <f>IF(Finansējums!P56="","",Finansējums!P56)</f>
        <v/>
      </c>
      <c r="G53" s="158" t="str">
        <f>IF(Finansējums!Q56="","",Finansējums!Q56)</f>
        <v/>
      </c>
      <c r="H53" s="158" t="str">
        <f>IF(Finansējums!R56="","",Finansējums!R56)</f>
        <v/>
      </c>
    </row>
    <row r="54" spans="1:17" x14ac:dyDescent="0.25">
      <c r="E54" s="22"/>
    </row>
    <row r="55" spans="1:17" x14ac:dyDescent="0.25">
      <c r="B55" s="145" t="s">
        <v>59</v>
      </c>
      <c r="C55" s="146" t="s">
        <v>60</v>
      </c>
    </row>
    <row r="56" spans="1:17" x14ac:dyDescent="0.25">
      <c r="B56" s="145" t="s">
        <v>61</v>
      </c>
      <c r="C56" s="146" t="s">
        <v>160</v>
      </c>
    </row>
    <row r="57" spans="1:17" x14ac:dyDescent="0.25">
      <c r="B57" s="145" t="s">
        <v>62</v>
      </c>
      <c r="C57" s="146" t="s">
        <v>63</v>
      </c>
    </row>
    <row r="58" spans="1:17" x14ac:dyDescent="0.25">
      <c r="B58" s="145" t="s">
        <v>64</v>
      </c>
      <c r="C58" s="146" t="s">
        <v>65</v>
      </c>
    </row>
    <row r="59" spans="1:17" x14ac:dyDescent="0.25"/>
    <row r="60" spans="1:17" x14ac:dyDescent="0.25">
      <c r="B60" s="362" t="s">
        <v>86</v>
      </c>
      <c r="C60" s="362"/>
      <c r="D60" s="362"/>
      <c r="E60" s="362"/>
      <c r="F60" s="362"/>
      <c r="G60" s="362"/>
      <c r="H60" s="362"/>
      <c r="I60" s="362"/>
      <c r="J60" s="362"/>
      <c r="K60" s="362"/>
      <c r="L60" s="362"/>
      <c r="M60" s="362"/>
      <c r="N60" s="362"/>
      <c r="O60" s="167"/>
      <c r="P60" s="167"/>
      <c r="Q60" s="167"/>
    </row>
    <row r="61" spans="1:17" x14ac:dyDescent="0.25"/>
    <row r="62" spans="1:17" x14ac:dyDescent="0.25"/>
    <row r="63" spans="1:17" x14ac:dyDescent="0.25"/>
    <row r="64" spans="1:17"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sheetData>
  <sheetProtection formatCells="0" formatColumns="0" formatRows="0"/>
  <mergeCells count="19">
    <mergeCell ref="E1:G1"/>
    <mergeCell ref="E3:G3"/>
    <mergeCell ref="B12:C13"/>
    <mergeCell ref="D12:D13"/>
    <mergeCell ref="F12:F13"/>
    <mergeCell ref="G12:J12"/>
    <mergeCell ref="B29:C29"/>
    <mergeCell ref="L12:L13"/>
    <mergeCell ref="M12:N12"/>
    <mergeCell ref="O12:Q12"/>
    <mergeCell ref="B14:C14"/>
    <mergeCell ref="B15:C15"/>
    <mergeCell ref="B28:C28"/>
    <mergeCell ref="B46:C46"/>
    <mergeCell ref="B60:N60"/>
    <mergeCell ref="F44:H44"/>
    <mergeCell ref="B42:C42"/>
    <mergeCell ref="B44:C45"/>
    <mergeCell ref="D44:D45"/>
  </mergeCells>
  <conditionalFormatting sqref="B55:I55 B56 D56:I56 B57:I58">
    <cfRule type="expression" dxfId="3" priority="2">
      <formula>$E$3="JĀ"</formula>
    </cfRule>
  </conditionalFormatting>
  <conditionalFormatting sqref="C56">
    <cfRule type="expression" dxfId="2" priority="1">
      <formula>#REF!="JĀ"</formula>
    </cfRule>
  </conditionalFormatting>
  <dataValidations count="1">
    <dataValidation type="list" allowBlank="1" showInputMessage="1" showErrorMessage="1" sqref="E3" xr:uid="{B4BA71FC-2186-45A9-AD01-A699DE09322A}">
      <formula1>"JĀ, NĒ"</formula1>
    </dataValidation>
  </dataValidations>
  <pageMargins left="0.70866141732283472" right="0.70866141732283472" top="0.74803149606299213" bottom="0.74803149606299213" header="0.31496062992125984" footer="0.31496062992125984"/>
  <pageSetup paperSize="9" scale="48" fitToHeight="3"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8C4B8-9CFC-4829-8184-4B26F28E96C7}">
  <dimension ref="B1:Z31"/>
  <sheetViews>
    <sheetView showGridLines="0" zoomScaleNormal="100" workbookViewId="0">
      <selection activeCell="H8" sqref="H8:H10"/>
    </sheetView>
  </sheetViews>
  <sheetFormatPr defaultRowHeight="15" x14ac:dyDescent="0.25"/>
  <cols>
    <col min="1" max="1" width="3" style="173" customWidth="1"/>
    <col min="2" max="2" width="19.85546875" style="173" customWidth="1"/>
    <col min="3" max="3" width="62.140625" style="173" customWidth="1"/>
    <col min="4" max="4" width="13.5703125" style="173" customWidth="1"/>
    <col min="5" max="5" width="0.5703125" style="173" customWidth="1"/>
    <col min="6" max="6" width="13.5703125" style="173" customWidth="1"/>
    <col min="7" max="7" width="0.7109375" style="173" customWidth="1"/>
    <col min="8" max="8" width="13.5703125" style="173" customWidth="1"/>
    <col min="9" max="9" width="0.5703125" style="173" customWidth="1"/>
    <col min="10" max="10" width="13.5703125" style="173" customWidth="1"/>
    <col min="11" max="11" width="0.5703125" style="173" customWidth="1"/>
    <col min="12" max="12" width="13.7109375" style="173" hidden="1" customWidth="1"/>
    <col min="13" max="13" width="0.42578125" style="173" customWidth="1"/>
    <col min="14" max="14" width="15" style="173" customWidth="1"/>
    <col min="15" max="15" width="2.7109375" style="173" customWidth="1"/>
    <col min="16" max="24" width="15.28515625" style="173" customWidth="1"/>
    <col min="25" max="25" width="102.5703125" style="173" customWidth="1"/>
    <col min="26" max="16384" width="9.140625" style="173"/>
  </cols>
  <sheetData>
    <row r="1" spans="2:26" ht="20.25" customHeight="1" x14ac:dyDescent="0.25">
      <c r="B1" s="393" t="s">
        <v>140</v>
      </c>
      <c r="C1" s="393"/>
      <c r="D1" s="393"/>
      <c r="E1" s="172"/>
      <c r="H1" s="174"/>
      <c r="N1" s="175"/>
      <c r="O1" s="176"/>
    </row>
    <row r="2" spans="2:26" ht="16.5" customHeight="1" x14ac:dyDescent="0.25">
      <c r="B2" s="177" t="s">
        <v>114</v>
      </c>
      <c r="C2" s="240">
        <f>Tāme!E4</f>
        <v>0</v>
      </c>
      <c r="D2" s="241"/>
      <c r="E2" s="241"/>
      <c r="F2" s="241"/>
      <c r="N2" s="175"/>
      <c r="O2" s="176"/>
    </row>
    <row r="3" spans="2:26" x14ac:dyDescent="0.25">
      <c r="B3" s="177" t="s">
        <v>115</v>
      </c>
      <c r="C3" s="242">
        <f>Tāme!E5</f>
        <v>0</v>
      </c>
      <c r="D3" s="241"/>
      <c r="E3" s="241"/>
      <c r="F3" s="241"/>
      <c r="N3" s="178"/>
      <c r="O3" s="176"/>
    </row>
    <row r="4" spans="2:26" x14ac:dyDescent="0.25">
      <c r="B4" s="179" t="s">
        <v>116</v>
      </c>
      <c r="C4" s="240">
        <f>'Līguma pielikums'!E1</f>
        <v>0</v>
      </c>
      <c r="D4" s="241"/>
      <c r="E4" s="241"/>
      <c r="F4" s="241"/>
    </row>
    <row r="5" spans="2:26" x14ac:dyDescent="0.25">
      <c r="B5" s="180"/>
      <c r="C5" s="181"/>
    </row>
    <row r="6" spans="2:26" x14ac:dyDescent="0.25">
      <c r="C6" s="176"/>
      <c r="D6" s="176"/>
      <c r="E6" s="176"/>
    </row>
    <row r="7" spans="2:26" ht="15" customHeight="1" x14ac:dyDescent="0.25">
      <c r="B7" s="390" t="s">
        <v>117</v>
      </c>
      <c r="C7" s="394" t="s">
        <v>118</v>
      </c>
      <c r="D7" s="390" t="s">
        <v>119</v>
      </c>
      <c r="E7" s="182"/>
      <c r="F7" s="392" t="s">
        <v>120</v>
      </c>
      <c r="G7" s="392"/>
      <c r="H7" s="392"/>
      <c r="I7" s="392"/>
      <c r="J7" s="392"/>
      <c r="K7" s="392"/>
      <c r="L7" s="392"/>
      <c r="M7" s="183"/>
      <c r="N7" s="184" t="s">
        <v>121</v>
      </c>
      <c r="O7" s="185"/>
      <c r="P7" s="392" t="s">
        <v>122</v>
      </c>
      <c r="Q7" s="392"/>
      <c r="R7" s="392"/>
      <c r="S7" s="392"/>
      <c r="T7" s="392"/>
      <c r="U7" s="392"/>
      <c r="V7" s="392"/>
      <c r="W7" s="388" t="s">
        <v>123</v>
      </c>
      <c r="X7" s="389" t="s">
        <v>124</v>
      </c>
      <c r="Y7" s="390" t="s">
        <v>125</v>
      </c>
    </row>
    <row r="8" spans="2:26" ht="45" customHeight="1" x14ac:dyDescent="0.25">
      <c r="B8" s="390"/>
      <c r="C8" s="394"/>
      <c r="D8" s="390"/>
      <c r="E8" s="243"/>
      <c r="F8" s="390" t="s">
        <v>126</v>
      </c>
      <c r="G8" s="182"/>
      <c r="H8" s="386" t="s">
        <v>127</v>
      </c>
      <c r="I8" s="182"/>
      <c r="J8" s="390" t="s">
        <v>53</v>
      </c>
      <c r="K8" s="182"/>
      <c r="L8" s="390" t="s">
        <v>128</v>
      </c>
      <c r="M8" s="182"/>
      <c r="N8" s="395" t="s">
        <v>129</v>
      </c>
      <c r="O8" s="185"/>
      <c r="P8" s="390" t="s">
        <v>130</v>
      </c>
      <c r="Q8" s="390"/>
      <c r="R8" s="390"/>
      <c r="S8" s="390" t="s">
        <v>131</v>
      </c>
      <c r="T8" s="390"/>
      <c r="U8" s="390"/>
      <c r="V8" s="386" t="s">
        <v>132</v>
      </c>
      <c r="W8" s="388"/>
      <c r="X8" s="389"/>
      <c r="Y8" s="390"/>
      <c r="Z8" s="385"/>
    </row>
    <row r="9" spans="2:26" ht="102" customHeight="1" x14ac:dyDescent="0.25">
      <c r="B9" s="390"/>
      <c r="C9" s="394"/>
      <c r="D9" s="390"/>
      <c r="E9" s="243"/>
      <c r="F9" s="390"/>
      <c r="G9" s="182"/>
      <c r="H9" s="391"/>
      <c r="I9" s="182"/>
      <c r="J9" s="390"/>
      <c r="K9" s="182"/>
      <c r="L9" s="390"/>
      <c r="M9" s="182"/>
      <c r="N9" s="395"/>
      <c r="O9" s="185"/>
      <c r="P9" s="386" t="s">
        <v>133</v>
      </c>
      <c r="Q9" s="386" t="s">
        <v>141</v>
      </c>
      <c r="R9" s="386" t="s">
        <v>134</v>
      </c>
      <c r="S9" s="386" t="s">
        <v>133</v>
      </c>
      <c r="T9" s="386" t="s">
        <v>141</v>
      </c>
      <c r="U9" s="386" t="s">
        <v>134</v>
      </c>
      <c r="V9" s="391"/>
      <c r="W9" s="388"/>
      <c r="X9" s="389"/>
      <c r="Y9" s="390"/>
      <c r="Z9" s="385"/>
    </row>
    <row r="10" spans="2:26" ht="15" customHeight="1" x14ac:dyDescent="0.25">
      <c r="B10" s="390"/>
      <c r="C10" s="394"/>
      <c r="D10" s="390"/>
      <c r="E10" s="244"/>
      <c r="F10" s="390"/>
      <c r="G10" s="182"/>
      <c r="H10" s="387"/>
      <c r="I10" s="186"/>
      <c r="J10" s="390"/>
      <c r="K10" s="187"/>
      <c r="L10" s="390"/>
      <c r="M10" s="187"/>
      <c r="N10" s="395"/>
      <c r="O10" s="185"/>
      <c r="P10" s="387"/>
      <c r="Q10" s="387"/>
      <c r="R10" s="387"/>
      <c r="S10" s="387"/>
      <c r="T10" s="387"/>
      <c r="U10" s="387"/>
      <c r="V10" s="387"/>
      <c r="W10" s="388"/>
      <c r="X10" s="389"/>
      <c r="Y10" s="390"/>
      <c r="Z10" s="385"/>
    </row>
    <row r="11" spans="2:26" x14ac:dyDescent="0.25">
      <c r="B11" s="168"/>
      <c r="C11" s="168"/>
      <c r="D11" s="169"/>
      <c r="E11" s="219"/>
      <c r="F11" s="170"/>
      <c r="G11" s="197"/>
      <c r="H11" s="170"/>
      <c r="I11" s="171"/>
      <c r="J11" s="170"/>
      <c r="K11" s="198"/>
      <c r="L11" s="170"/>
      <c r="M11" s="188"/>
      <c r="N11" s="189">
        <f>H11+J11+L11</f>
        <v>0</v>
      </c>
      <c r="O11" s="185"/>
      <c r="P11" s="170"/>
      <c r="Q11" s="170"/>
      <c r="R11" s="170"/>
      <c r="S11" s="170"/>
      <c r="T11" s="170"/>
      <c r="U11" s="170"/>
      <c r="V11" s="170"/>
      <c r="W11" s="190" t="str">
        <f t="shared" ref="W11:W21" si="0">IFERROR(IF(V11&gt;J11,"Altum aizdevums nevar pārsniegt attiecināmās izmaksas!","OK"),"")</f>
        <v>OK</v>
      </c>
      <c r="X11" s="190" t="str">
        <f t="shared" ref="X11:X21" si="1">_xlfn.IFNA(IF(SUM(P11:V11)&lt;&gt;D11,"Izmaksas nav pilnībā sadalītas!","OK"),"")</f>
        <v>OK</v>
      </c>
      <c r="Y11" s="168"/>
    </row>
    <row r="12" spans="2:26" x14ac:dyDescent="0.25">
      <c r="B12" s="168"/>
      <c r="C12" s="168"/>
      <c r="D12" s="169"/>
      <c r="E12" s="219"/>
      <c r="F12" s="170"/>
      <c r="G12" s="197"/>
      <c r="H12" s="170"/>
      <c r="I12" s="199"/>
      <c r="J12" s="170"/>
      <c r="K12" s="198"/>
      <c r="L12" s="170"/>
      <c r="M12" s="188"/>
      <c r="N12" s="189">
        <f t="shared" ref="N12:N21" si="2">H12+J12+L12</f>
        <v>0</v>
      </c>
      <c r="O12" s="185"/>
      <c r="P12" s="170"/>
      <c r="Q12" s="170"/>
      <c r="R12" s="170"/>
      <c r="S12" s="170"/>
      <c r="T12" s="170"/>
      <c r="U12" s="170"/>
      <c r="V12" s="170"/>
      <c r="W12" s="190" t="str">
        <f t="shared" si="0"/>
        <v>OK</v>
      </c>
      <c r="X12" s="190" t="str">
        <f t="shared" si="1"/>
        <v>OK</v>
      </c>
      <c r="Y12" s="168"/>
    </row>
    <row r="13" spans="2:26" x14ac:dyDescent="0.25">
      <c r="B13" s="168"/>
      <c r="C13" s="168"/>
      <c r="D13" s="169"/>
      <c r="E13" s="219"/>
      <c r="F13" s="170"/>
      <c r="G13" s="197"/>
      <c r="H13" s="170"/>
      <c r="I13" s="199"/>
      <c r="J13" s="170"/>
      <c r="K13" s="198"/>
      <c r="L13" s="170"/>
      <c r="M13" s="188"/>
      <c r="N13" s="189">
        <f t="shared" si="2"/>
        <v>0</v>
      </c>
      <c r="O13" s="185"/>
      <c r="P13" s="170"/>
      <c r="Q13" s="170"/>
      <c r="R13" s="170"/>
      <c r="S13" s="170"/>
      <c r="T13" s="170"/>
      <c r="U13" s="170"/>
      <c r="V13" s="170"/>
      <c r="W13" s="190" t="str">
        <f t="shared" si="0"/>
        <v>OK</v>
      </c>
      <c r="X13" s="190" t="str">
        <f t="shared" si="1"/>
        <v>OK</v>
      </c>
      <c r="Y13" s="168"/>
    </row>
    <row r="14" spans="2:26" x14ac:dyDescent="0.25">
      <c r="B14" s="168"/>
      <c r="C14" s="168"/>
      <c r="D14" s="169"/>
      <c r="E14" s="219"/>
      <c r="F14" s="170"/>
      <c r="G14" s="197"/>
      <c r="H14" s="170"/>
      <c r="I14" s="199"/>
      <c r="J14" s="170"/>
      <c r="K14" s="198"/>
      <c r="L14" s="170"/>
      <c r="M14" s="188"/>
      <c r="N14" s="189">
        <f t="shared" si="2"/>
        <v>0</v>
      </c>
      <c r="O14" s="185"/>
      <c r="P14" s="170"/>
      <c r="Q14" s="170"/>
      <c r="R14" s="170"/>
      <c r="S14" s="170"/>
      <c r="T14" s="170"/>
      <c r="U14" s="170"/>
      <c r="V14" s="170"/>
      <c r="W14" s="190" t="str">
        <f t="shared" si="0"/>
        <v>OK</v>
      </c>
      <c r="X14" s="190" t="str">
        <f t="shared" si="1"/>
        <v>OK</v>
      </c>
      <c r="Y14" s="168"/>
    </row>
    <row r="15" spans="2:26" x14ac:dyDescent="0.25">
      <c r="B15" s="168"/>
      <c r="C15" s="168"/>
      <c r="D15" s="169"/>
      <c r="E15" s="219"/>
      <c r="F15" s="170"/>
      <c r="G15" s="197"/>
      <c r="H15" s="170"/>
      <c r="I15" s="200"/>
      <c r="J15" s="170"/>
      <c r="K15" s="198"/>
      <c r="L15" s="170"/>
      <c r="M15" s="188"/>
      <c r="N15" s="189">
        <f t="shared" si="2"/>
        <v>0</v>
      </c>
      <c r="O15" s="191"/>
      <c r="P15" s="170"/>
      <c r="Q15" s="170"/>
      <c r="R15" s="170"/>
      <c r="S15" s="170"/>
      <c r="T15" s="170"/>
      <c r="U15" s="170"/>
      <c r="V15" s="170"/>
      <c r="W15" s="190" t="str">
        <f t="shared" si="0"/>
        <v>OK</v>
      </c>
      <c r="X15" s="190" t="str">
        <f t="shared" si="1"/>
        <v>OK</v>
      </c>
      <c r="Y15" s="168"/>
    </row>
    <row r="16" spans="2:26" x14ac:dyDescent="0.25">
      <c r="B16" s="168"/>
      <c r="C16" s="168"/>
      <c r="D16" s="169"/>
      <c r="E16" s="219"/>
      <c r="F16" s="170"/>
      <c r="G16" s="197"/>
      <c r="H16" s="170"/>
      <c r="I16" s="201"/>
      <c r="J16" s="170"/>
      <c r="K16" s="198"/>
      <c r="L16" s="170"/>
      <c r="M16" s="188"/>
      <c r="N16" s="189">
        <f t="shared" si="2"/>
        <v>0</v>
      </c>
      <c r="O16" s="191"/>
      <c r="P16" s="170"/>
      <c r="Q16" s="170"/>
      <c r="R16" s="170"/>
      <c r="S16" s="170"/>
      <c r="T16" s="170"/>
      <c r="U16" s="170"/>
      <c r="V16" s="170"/>
      <c r="W16" s="190" t="str">
        <f t="shared" si="0"/>
        <v>OK</v>
      </c>
      <c r="X16" s="190" t="str">
        <f t="shared" si="1"/>
        <v>OK</v>
      </c>
      <c r="Y16" s="168"/>
    </row>
    <row r="17" spans="2:25" x14ac:dyDescent="0.25">
      <c r="B17" s="168"/>
      <c r="C17" s="168"/>
      <c r="D17" s="169"/>
      <c r="E17" s="219"/>
      <c r="F17" s="170"/>
      <c r="G17" s="197"/>
      <c r="H17" s="170"/>
      <c r="I17" s="201"/>
      <c r="J17" s="170"/>
      <c r="K17" s="198"/>
      <c r="L17" s="170"/>
      <c r="M17" s="188"/>
      <c r="N17" s="189">
        <f t="shared" si="2"/>
        <v>0</v>
      </c>
      <c r="O17" s="191"/>
      <c r="P17" s="170"/>
      <c r="Q17" s="170"/>
      <c r="R17" s="170"/>
      <c r="S17" s="170"/>
      <c r="T17" s="170"/>
      <c r="U17" s="170"/>
      <c r="V17" s="170"/>
      <c r="W17" s="190" t="str">
        <f t="shared" si="0"/>
        <v>OK</v>
      </c>
      <c r="X17" s="190" t="str">
        <f t="shared" si="1"/>
        <v>OK</v>
      </c>
      <c r="Y17" s="168"/>
    </row>
    <row r="18" spans="2:25" x14ac:dyDescent="0.25">
      <c r="B18" s="168"/>
      <c r="C18" s="168"/>
      <c r="D18" s="169"/>
      <c r="E18" s="219"/>
      <c r="F18" s="170"/>
      <c r="G18" s="197"/>
      <c r="H18" s="170"/>
      <c r="I18" s="201"/>
      <c r="J18" s="170"/>
      <c r="K18" s="198"/>
      <c r="L18" s="170"/>
      <c r="M18" s="188"/>
      <c r="N18" s="189">
        <f t="shared" si="2"/>
        <v>0</v>
      </c>
      <c r="O18" s="191"/>
      <c r="P18" s="170"/>
      <c r="Q18" s="170"/>
      <c r="R18" s="170"/>
      <c r="S18" s="170"/>
      <c r="T18" s="170"/>
      <c r="U18" s="170"/>
      <c r="V18" s="170"/>
      <c r="W18" s="190" t="str">
        <f t="shared" si="0"/>
        <v>OK</v>
      </c>
      <c r="X18" s="190" t="str">
        <f t="shared" si="1"/>
        <v>OK</v>
      </c>
      <c r="Y18" s="168"/>
    </row>
    <row r="19" spans="2:25" x14ac:dyDescent="0.25">
      <c r="B19" s="168"/>
      <c r="C19" s="168"/>
      <c r="D19" s="169"/>
      <c r="E19" s="219"/>
      <c r="F19" s="170"/>
      <c r="G19" s="197"/>
      <c r="H19" s="170"/>
      <c r="I19" s="201"/>
      <c r="J19" s="170"/>
      <c r="K19" s="198"/>
      <c r="L19" s="170"/>
      <c r="M19" s="188"/>
      <c r="N19" s="189">
        <f t="shared" si="2"/>
        <v>0</v>
      </c>
      <c r="O19" s="191"/>
      <c r="P19" s="170"/>
      <c r="Q19" s="170"/>
      <c r="R19" s="170"/>
      <c r="S19" s="170"/>
      <c r="T19" s="170"/>
      <c r="U19" s="170"/>
      <c r="V19" s="170"/>
      <c r="W19" s="190" t="str">
        <f t="shared" si="0"/>
        <v>OK</v>
      </c>
      <c r="X19" s="190" t="str">
        <f t="shared" si="1"/>
        <v>OK</v>
      </c>
      <c r="Y19" s="168"/>
    </row>
    <row r="20" spans="2:25" x14ac:dyDescent="0.25">
      <c r="B20" s="168"/>
      <c r="C20" s="168"/>
      <c r="D20" s="169"/>
      <c r="E20" s="219"/>
      <c r="F20" s="170"/>
      <c r="G20" s="197"/>
      <c r="H20" s="170"/>
      <c r="I20" s="201"/>
      <c r="J20" s="170"/>
      <c r="K20" s="198"/>
      <c r="L20" s="170"/>
      <c r="M20" s="188"/>
      <c r="N20" s="189">
        <f t="shared" si="2"/>
        <v>0</v>
      </c>
      <c r="O20" s="191"/>
      <c r="P20" s="170"/>
      <c r="Q20" s="170"/>
      <c r="R20" s="170"/>
      <c r="S20" s="170"/>
      <c r="T20" s="170"/>
      <c r="U20" s="170"/>
      <c r="V20" s="170"/>
      <c r="W20" s="190" t="str">
        <f t="shared" si="0"/>
        <v>OK</v>
      </c>
      <c r="X20" s="190" t="str">
        <f t="shared" si="1"/>
        <v>OK</v>
      </c>
      <c r="Y20" s="168"/>
    </row>
    <row r="21" spans="2:25" x14ac:dyDescent="0.25">
      <c r="B21" s="168"/>
      <c r="C21" s="168"/>
      <c r="D21" s="169"/>
      <c r="E21" s="219"/>
      <c r="F21" s="170"/>
      <c r="G21" s="197"/>
      <c r="H21" s="170"/>
      <c r="I21" s="201"/>
      <c r="J21" s="170"/>
      <c r="K21" s="198"/>
      <c r="L21" s="170"/>
      <c r="M21" s="188"/>
      <c r="N21" s="189">
        <f t="shared" si="2"/>
        <v>0</v>
      </c>
      <c r="O21" s="191"/>
      <c r="P21" s="170"/>
      <c r="Q21" s="170"/>
      <c r="R21" s="170"/>
      <c r="S21" s="170"/>
      <c r="T21" s="170"/>
      <c r="U21" s="170"/>
      <c r="V21" s="170"/>
      <c r="W21" s="190" t="str">
        <f t="shared" si="0"/>
        <v>OK</v>
      </c>
      <c r="X21" s="190" t="str">
        <f t="shared" si="1"/>
        <v>OK</v>
      </c>
      <c r="Y21" s="168"/>
    </row>
    <row r="22" spans="2:25" ht="51" customHeight="1" x14ac:dyDescent="0.25">
      <c r="B22" s="381" t="s">
        <v>135</v>
      </c>
      <c r="C22" s="381"/>
      <c r="D22" s="245">
        <f t="shared" ref="D22:G22" si="3">SUM(D11:D21)</f>
        <v>0</v>
      </c>
      <c r="E22" s="245">
        <f t="shared" si="3"/>
        <v>0</v>
      </c>
      <c r="F22" s="245">
        <f t="shared" si="3"/>
        <v>0</v>
      </c>
      <c r="G22" s="245">
        <f t="shared" si="3"/>
        <v>0</v>
      </c>
      <c r="H22" s="245">
        <f>SUM(H11:H21)</f>
        <v>0</v>
      </c>
      <c r="I22" s="245">
        <f t="shared" ref="I22:V22" si="4">SUM(I11:I21)</f>
        <v>0</v>
      </c>
      <c r="J22" s="245">
        <f t="shared" si="4"/>
        <v>0</v>
      </c>
      <c r="K22" s="245">
        <f t="shared" si="4"/>
        <v>0</v>
      </c>
      <c r="L22" s="245">
        <f t="shared" si="4"/>
        <v>0</v>
      </c>
      <c r="M22" s="245"/>
      <c r="N22" s="245">
        <f t="shared" si="4"/>
        <v>0</v>
      </c>
      <c r="O22" s="246"/>
      <c r="P22" s="245">
        <f t="shared" si="4"/>
        <v>0</v>
      </c>
      <c r="Q22" s="245">
        <f t="shared" si="4"/>
        <v>0</v>
      </c>
      <c r="R22" s="245">
        <f t="shared" si="4"/>
        <v>0</v>
      </c>
      <c r="S22" s="245">
        <f t="shared" si="4"/>
        <v>0</v>
      </c>
      <c r="T22" s="245">
        <f t="shared" si="4"/>
        <v>0</v>
      </c>
      <c r="U22" s="245">
        <f t="shared" si="4"/>
        <v>0</v>
      </c>
      <c r="V22" s="245">
        <f t="shared" si="4"/>
        <v>0</v>
      </c>
      <c r="W22" s="202"/>
      <c r="X22" s="203"/>
      <c r="Y22" s="203"/>
    </row>
    <row r="26" spans="2:25" ht="15.75" x14ac:dyDescent="0.25">
      <c r="B26" s="192" t="s">
        <v>136</v>
      </c>
    </row>
    <row r="27" spans="2:25" ht="15" customHeight="1" x14ac:dyDescent="0.25">
      <c r="B27" s="382" t="s">
        <v>137</v>
      </c>
      <c r="C27" s="383"/>
      <c r="D27" s="384"/>
      <c r="E27" s="193">
        <v>0</v>
      </c>
      <c r="F27" s="247">
        <f>'Līguma pielikums'!D46</f>
        <v>0</v>
      </c>
      <c r="G27" s="247"/>
      <c r="H27" s="247">
        <f>'Līguma pielikums'!M42</f>
        <v>0</v>
      </c>
      <c r="I27" s="247"/>
      <c r="J27" s="247">
        <f>'Līguma pielikums'!F42</f>
        <v>0</v>
      </c>
      <c r="K27" s="247"/>
      <c r="L27" s="247">
        <f>'Līguma pielikums'!N42</f>
        <v>0</v>
      </c>
      <c r="M27" s="247"/>
      <c r="N27" s="247">
        <f>'Līguma pielikums'!D42</f>
        <v>0</v>
      </c>
      <c r="O27" s="248"/>
      <c r="P27" s="247">
        <f>'Līguma pielikums'!F46</f>
        <v>0</v>
      </c>
      <c r="Q27" s="247">
        <f>'Līguma pielikums'!O42</f>
        <v>0</v>
      </c>
      <c r="R27" s="247">
        <f>'Līguma pielikums'!G42</f>
        <v>0</v>
      </c>
      <c r="S27" s="247">
        <f>'Līguma pielikums'!G46</f>
        <v>0</v>
      </c>
      <c r="T27" s="247">
        <f>'Līguma pielikums'!P42</f>
        <v>0</v>
      </c>
      <c r="U27" s="247">
        <f>'Līguma pielikums'!H42</f>
        <v>0</v>
      </c>
      <c r="V27" s="247">
        <f>'Līguma pielikums'!J42</f>
        <v>0</v>
      </c>
      <c r="W27" s="249"/>
      <c r="X27" s="249"/>
      <c r="Y27" s="175"/>
    </row>
    <row r="28" spans="2:25" ht="15" customHeight="1" x14ac:dyDescent="0.25">
      <c r="B28" s="382" t="s">
        <v>138</v>
      </c>
      <c r="C28" s="383"/>
      <c r="D28" s="384"/>
      <c r="E28" s="193">
        <f t="shared" ref="E28:N28" si="5">E22</f>
        <v>0</v>
      </c>
      <c r="F28" s="194">
        <f>F22</f>
        <v>0</v>
      </c>
      <c r="G28" s="194">
        <f t="shared" si="5"/>
        <v>0</v>
      </c>
      <c r="H28" s="194">
        <f t="shared" si="5"/>
        <v>0</v>
      </c>
      <c r="I28" s="194">
        <f t="shared" si="5"/>
        <v>0</v>
      </c>
      <c r="J28" s="194">
        <f t="shared" si="5"/>
        <v>0</v>
      </c>
      <c r="K28" s="194">
        <f t="shared" si="5"/>
        <v>0</v>
      </c>
      <c r="L28" s="194">
        <f t="shared" si="5"/>
        <v>0</v>
      </c>
      <c r="M28" s="194"/>
      <c r="N28" s="194">
        <f t="shared" si="5"/>
        <v>0</v>
      </c>
      <c r="P28" s="194">
        <f t="shared" ref="P28:V28" si="6">P22</f>
        <v>0</v>
      </c>
      <c r="Q28" s="194">
        <f t="shared" si="6"/>
        <v>0</v>
      </c>
      <c r="R28" s="194">
        <f t="shared" si="6"/>
        <v>0</v>
      </c>
      <c r="S28" s="194">
        <f t="shared" si="6"/>
        <v>0</v>
      </c>
      <c r="T28" s="194">
        <f t="shared" si="6"/>
        <v>0</v>
      </c>
      <c r="U28" s="194">
        <f t="shared" si="6"/>
        <v>0</v>
      </c>
      <c r="V28" s="194">
        <f t="shared" si="6"/>
        <v>0</v>
      </c>
      <c r="W28" s="250"/>
      <c r="X28" s="250"/>
      <c r="Y28" s="195"/>
    </row>
    <row r="29" spans="2:25" ht="15" customHeight="1" x14ac:dyDescent="0.25">
      <c r="B29" s="382" t="s">
        <v>139</v>
      </c>
      <c r="C29" s="383"/>
      <c r="D29" s="384"/>
      <c r="E29" s="193">
        <f t="shared" ref="E29:N29" si="7">E27-E28</f>
        <v>0</v>
      </c>
      <c r="F29" s="194">
        <f t="shared" si="7"/>
        <v>0</v>
      </c>
      <c r="G29" s="194">
        <f t="shared" si="7"/>
        <v>0</v>
      </c>
      <c r="H29" s="194">
        <f t="shared" si="7"/>
        <v>0</v>
      </c>
      <c r="I29" s="194">
        <f t="shared" si="7"/>
        <v>0</v>
      </c>
      <c r="J29" s="194">
        <f t="shared" si="7"/>
        <v>0</v>
      </c>
      <c r="K29" s="194">
        <f t="shared" si="7"/>
        <v>0</v>
      </c>
      <c r="L29" s="194">
        <f t="shared" si="7"/>
        <v>0</v>
      </c>
      <c r="M29" s="194"/>
      <c r="N29" s="194">
        <f t="shared" si="7"/>
        <v>0</v>
      </c>
      <c r="P29" s="194">
        <f t="shared" ref="P29:V29" si="8">P27-P28</f>
        <v>0</v>
      </c>
      <c r="Q29" s="194">
        <f t="shared" si="8"/>
        <v>0</v>
      </c>
      <c r="R29" s="194">
        <f t="shared" si="8"/>
        <v>0</v>
      </c>
      <c r="S29" s="194">
        <f t="shared" si="8"/>
        <v>0</v>
      </c>
      <c r="T29" s="194">
        <f t="shared" si="8"/>
        <v>0</v>
      </c>
      <c r="U29" s="194">
        <f t="shared" si="8"/>
        <v>0</v>
      </c>
      <c r="V29" s="194">
        <f t="shared" si="8"/>
        <v>0</v>
      </c>
      <c r="W29" s="250"/>
      <c r="X29" s="250"/>
      <c r="Y29" s="195"/>
    </row>
    <row r="31" spans="2:25" ht="105.75" customHeight="1" x14ac:dyDescent="0.25">
      <c r="B31" s="196"/>
      <c r="C31" s="196"/>
      <c r="D31" s="196"/>
    </row>
  </sheetData>
  <mergeCells count="28">
    <mergeCell ref="P7:V7"/>
    <mergeCell ref="V8:V10"/>
    <mergeCell ref="B1:D1"/>
    <mergeCell ref="B7:B10"/>
    <mergeCell ref="C7:C10"/>
    <mergeCell ref="D7:D10"/>
    <mergeCell ref="F7:L7"/>
    <mergeCell ref="J8:J10"/>
    <mergeCell ref="L8:L10"/>
    <mergeCell ref="N8:N10"/>
    <mergeCell ref="P8:R8"/>
    <mergeCell ref="S8:U8"/>
    <mergeCell ref="B22:C22"/>
    <mergeCell ref="B27:D27"/>
    <mergeCell ref="B28:D28"/>
    <mergeCell ref="B29:D29"/>
    <mergeCell ref="Z8:Z10"/>
    <mergeCell ref="P9:P10"/>
    <mergeCell ref="Q9:Q10"/>
    <mergeCell ref="R9:R10"/>
    <mergeCell ref="S9:S10"/>
    <mergeCell ref="T9:T10"/>
    <mergeCell ref="U9:U10"/>
    <mergeCell ref="W7:W10"/>
    <mergeCell ref="X7:X10"/>
    <mergeCell ref="Y7:Y10"/>
    <mergeCell ref="F8:F10"/>
    <mergeCell ref="H8:H10"/>
  </mergeCells>
  <conditionalFormatting sqref="E29">
    <cfRule type="cellIs" dxfId="1" priority="2" operator="lessThan">
      <formula>0</formula>
    </cfRule>
  </conditionalFormatting>
  <conditionalFormatting sqref="O22">
    <cfRule type="notContainsBlanks" dxfId="0" priority="1">
      <formula>LEN(TRIM(O22))&gt;0</formula>
    </cfRule>
  </conditionalFormatting>
  <pageMargins left="0.7" right="0.7" top="0.75" bottom="0.75" header="0.3" footer="0.3"/>
  <pageSetup scale="52" orientation="landscape" r:id="rId1"/>
  <headerFooter>
    <oddFooter xml:space="preserve">&amp;L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1BCAB-D9C8-44AA-BB4B-061C56F98DF3}">
  <sheetPr>
    <tabColor rgb="FFD0DE4E"/>
  </sheetPr>
  <dimension ref="A1:J35"/>
  <sheetViews>
    <sheetView zoomScaleNormal="100" workbookViewId="0">
      <selection activeCell="G5" sqref="G5"/>
    </sheetView>
  </sheetViews>
  <sheetFormatPr defaultColWidth="0" defaultRowHeight="15" x14ac:dyDescent="0.25"/>
  <cols>
    <col min="1" max="1" width="51.28515625" style="4" customWidth="1"/>
    <col min="2" max="2" width="9.140625" style="4" customWidth="1"/>
    <col min="3" max="3" width="16.42578125" style="4" customWidth="1"/>
    <col min="4" max="4" width="21.7109375" style="4" customWidth="1"/>
    <col min="5" max="5" width="19.5703125" style="4" customWidth="1"/>
    <col min="6" max="6" width="25.140625" style="4" customWidth="1"/>
    <col min="7" max="7" width="26.5703125" customWidth="1"/>
    <col min="8" max="9" width="0" hidden="1" customWidth="1"/>
    <col min="10" max="16384" width="9.140625" hidden="1"/>
  </cols>
  <sheetData>
    <row r="1" spans="1:9" ht="52.5" customHeight="1" x14ac:dyDescent="0.25">
      <c r="A1" s="397" t="s">
        <v>104</v>
      </c>
      <c r="B1" s="397"/>
      <c r="C1" s="397"/>
      <c r="D1" s="397"/>
      <c r="E1" s="397"/>
      <c r="F1" s="397"/>
      <c r="G1" s="17"/>
      <c r="H1" s="5"/>
      <c r="I1" s="5"/>
    </row>
    <row r="2" spans="1:9" x14ac:dyDescent="0.25">
      <c r="A2" s="98" t="s">
        <v>24</v>
      </c>
      <c r="B2" s="98"/>
      <c r="C2" s="96" t="s">
        <v>106</v>
      </c>
      <c r="D2" s="105" t="s">
        <v>107</v>
      </c>
      <c r="E2" s="105" t="s">
        <v>108</v>
      </c>
      <c r="F2" s="99"/>
      <c r="G2" s="98" t="s">
        <v>37</v>
      </c>
    </row>
    <row r="3" spans="1:9" x14ac:dyDescent="0.25">
      <c r="A3" s="218" t="s">
        <v>22</v>
      </c>
      <c r="B3" s="218" t="s">
        <v>23</v>
      </c>
      <c r="C3" s="218" t="s">
        <v>25</v>
      </c>
      <c r="D3" s="218" t="s">
        <v>25</v>
      </c>
      <c r="E3" s="218" t="s">
        <v>25</v>
      </c>
      <c r="F3" s="99"/>
      <c r="G3" s="218" t="s">
        <v>23</v>
      </c>
    </row>
    <row r="4" spans="1:9" x14ac:dyDescent="0.25">
      <c r="A4" s="100" t="s">
        <v>3</v>
      </c>
      <c r="B4" s="100">
        <v>1</v>
      </c>
      <c r="C4" s="97">
        <v>0.45</v>
      </c>
      <c r="D4" s="97">
        <v>0.45</v>
      </c>
      <c r="E4" s="107">
        <v>0.3</v>
      </c>
      <c r="F4" s="99"/>
      <c r="G4" s="101" t="s">
        <v>166</v>
      </c>
    </row>
    <row r="5" spans="1:9" x14ac:dyDescent="0.25">
      <c r="A5" s="100" t="s">
        <v>4</v>
      </c>
      <c r="B5" s="100">
        <v>2</v>
      </c>
      <c r="C5" s="97">
        <v>0.55000000000000004</v>
      </c>
      <c r="D5" s="97">
        <v>0.55000000000000004</v>
      </c>
      <c r="E5" s="107">
        <v>0.4</v>
      </c>
      <c r="F5" s="99"/>
      <c r="G5" s="17"/>
    </row>
    <row r="6" spans="1:9" x14ac:dyDescent="0.25">
      <c r="A6" s="100" t="s">
        <v>5</v>
      </c>
      <c r="B6" s="100">
        <v>3</v>
      </c>
      <c r="C6" s="97">
        <v>0.65</v>
      </c>
      <c r="D6" s="97">
        <v>0.65</v>
      </c>
      <c r="E6" s="107">
        <v>0.5</v>
      </c>
      <c r="F6" s="99"/>
      <c r="G6" s="17"/>
    </row>
    <row r="7" spans="1:9" x14ac:dyDescent="0.25">
      <c r="A7" s="17"/>
      <c r="B7" s="17"/>
      <c r="C7" s="17"/>
      <c r="D7" s="17"/>
      <c r="E7" s="17"/>
      <c r="F7" s="17"/>
      <c r="G7" s="17"/>
    </row>
    <row r="8" spans="1:9" x14ac:dyDescent="0.25">
      <c r="A8" s="3" t="s">
        <v>26</v>
      </c>
      <c r="B8" s="3"/>
      <c r="C8" s="17"/>
      <c r="D8" s="17"/>
      <c r="E8" s="17"/>
      <c r="F8" s="3" t="s">
        <v>35</v>
      </c>
      <c r="G8" s="17"/>
    </row>
    <row r="9" spans="1:9" x14ac:dyDescent="0.25">
      <c r="A9" s="217" t="s">
        <v>22</v>
      </c>
      <c r="B9" s="217" t="s">
        <v>23</v>
      </c>
      <c r="C9" s="17"/>
      <c r="D9" s="17"/>
      <c r="E9" s="17"/>
      <c r="F9" s="217" t="s">
        <v>23</v>
      </c>
      <c r="G9" s="17"/>
    </row>
    <row r="10" spans="1:9" x14ac:dyDescent="0.25">
      <c r="A10" s="18" t="s">
        <v>21</v>
      </c>
      <c r="B10" s="18">
        <v>1</v>
      </c>
      <c r="C10" s="17"/>
      <c r="D10" s="17"/>
      <c r="E10" s="17"/>
      <c r="F10" s="93">
        <f>4.11%+1%</f>
        <v>5.1100000000000007E-2</v>
      </c>
      <c r="G10" s="295" t="s">
        <v>151</v>
      </c>
    </row>
    <row r="11" spans="1:9" x14ac:dyDescent="0.25">
      <c r="A11" s="18" t="s">
        <v>14</v>
      </c>
      <c r="B11" s="18">
        <v>0</v>
      </c>
      <c r="C11" s="17"/>
      <c r="D11" s="17"/>
      <c r="E11" s="106" t="s">
        <v>99</v>
      </c>
      <c r="F11" s="87" t="s">
        <v>101</v>
      </c>
      <c r="G11" s="17"/>
    </row>
    <row r="12" spans="1:9" x14ac:dyDescent="0.25">
      <c r="A12" s="17"/>
      <c r="B12" s="17"/>
      <c r="C12" s="17"/>
      <c r="D12" s="17"/>
      <c r="E12" s="17"/>
      <c r="F12" s="17" t="s">
        <v>100</v>
      </c>
      <c r="G12" s="17"/>
    </row>
    <row r="13" spans="1:9" x14ac:dyDescent="0.25">
      <c r="A13" s="3" t="s">
        <v>38</v>
      </c>
      <c r="B13" s="17"/>
      <c r="C13" s="17"/>
      <c r="D13" s="17"/>
      <c r="E13" s="17"/>
      <c r="F13" s="17"/>
      <c r="G13" s="17"/>
    </row>
    <row r="14" spans="1:9" x14ac:dyDescent="0.25">
      <c r="A14" s="217" t="s">
        <v>23</v>
      </c>
      <c r="B14" s="19"/>
      <c r="C14" s="17"/>
      <c r="D14" s="17"/>
      <c r="E14" s="17"/>
      <c r="F14" s="3" t="s">
        <v>32</v>
      </c>
      <c r="G14" s="17"/>
    </row>
    <row r="15" spans="1:9" x14ac:dyDescent="0.25">
      <c r="A15" s="18" t="s">
        <v>2</v>
      </c>
      <c r="B15" s="20"/>
      <c r="C15" s="17"/>
      <c r="D15" s="17"/>
      <c r="E15" s="17"/>
      <c r="F15" s="217" t="s">
        <v>23</v>
      </c>
      <c r="G15" s="17"/>
    </row>
    <row r="16" spans="1:9" x14ac:dyDescent="0.25">
      <c r="A16" s="18" t="s">
        <v>6</v>
      </c>
      <c r="B16" s="17"/>
      <c r="C16" s="17"/>
      <c r="D16" s="17"/>
      <c r="E16" s="17"/>
      <c r="F16" s="18">
        <v>0.21</v>
      </c>
      <c r="G16" s="17"/>
    </row>
    <row r="17" spans="1:10" x14ac:dyDescent="0.25">
      <c r="A17" s="18" t="s">
        <v>27</v>
      </c>
      <c r="B17" s="17"/>
      <c r="C17" s="17"/>
      <c r="D17" s="17"/>
      <c r="E17" s="17"/>
      <c r="F17" s="18">
        <v>0</v>
      </c>
      <c r="G17" s="17"/>
    </row>
    <row r="18" spans="1:10" x14ac:dyDescent="0.25">
      <c r="A18" s="18" t="s">
        <v>30</v>
      </c>
      <c r="B18" s="17"/>
      <c r="C18" s="17"/>
      <c r="D18" s="17"/>
      <c r="E18" s="17"/>
      <c r="F18" s="17"/>
      <c r="G18" s="17"/>
    </row>
    <row r="19" spans="1:10" x14ac:dyDescent="0.25">
      <c r="A19" s="17"/>
      <c r="B19" s="17"/>
      <c r="C19" s="17"/>
      <c r="D19" s="17"/>
      <c r="E19" s="17"/>
      <c r="F19" s="17"/>
      <c r="G19" s="17"/>
    </row>
    <row r="20" spans="1:10" x14ac:dyDescent="0.25">
      <c r="A20" s="17"/>
      <c r="B20" s="17"/>
      <c r="C20" s="17"/>
      <c r="D20" s="17"/>
      <c r="E20" s="17"/>
      <c r="F20" s="17"/>
      <c r="G20" s="17"/>
    </row>
    <row r="21" spans="1:10" x14ac:dyDescent="0.25">
      <c r="A21" s="3" t="s">
        <v>29</v>
      </c>
      <c r="B21" s="3"/>
      <c r="C21" s="17"/>
      <c r="D21" s="17"/>
      <c r="E21" s="17"/>
      <c r="F21" s="17"/>
      <c r="G21" s="17"/>
    </row>
    <row r="22" spans="1:10" x14ac:dyDescent="0.25">
      <c r="A22" s="217" t="s">
        <v>22</v>
      </c>
      <c r="B22" s="217" t="s">
        <v>23</v>
      </c>
      <c r="C22" s="17"/>
      <c r="D22" s="17"/>
      <c r="E22" s="17"/>
      <c r="F22" s="17"/>
      <c r="G22" s="17"/>
    </row>
    <row r="23" spans="1:10" x14ac:dyDescent="0.25">
      <c r="A23" s="18" t="s">
        <v>40</v>
      </c>
      <c r="B23" s="18">
        <f>IF(Tāme!E7&lt;'Atbalsta noteikšana no 11.2025'!E8,0,1)</f>
        <v>1</v>
      </c>
      <c r="C23" s="23"/>
      <c r="D23" s="23"/>
      <c r="E23" s="17"/>
      <c r="F23" s="17"/>
      <c r="G23" s="17"/>
    </row>
    <row r="24" spans="1:10" x14ac:dyDescent="0.25">
      <c r="A24" s="17"/>
      <c r="B24" s="17"/>
      <c r="C24" s="17"/>
      <c r="D24" s="17"/>
      <c r="E24" s="17"/>
      <c r="F24" s="17"/>
      <c r="G24" s="17"/>
    </row>
    <row r="25" spans="1:10" x14ac:dyDescent="0.25">
      <c r="A25" s="31"/>
      <c r="B25"/>
      <c r="C25" s="21"/>
      <c r="D25"/>
      <c r="E25"/>
      <c r="F25"/>
      <c r="H25" s="18"/>
      <c r="I25" s="18"/>
      <c r="J25" s="18"/>
    </row>
    <row r="26" spans="1:10" s="26" customFormat="1" ht="30" x14ac:dyDescent="0.25">
      <c r="A26" s="215" t="s">
        <v>83</v>
      </c>
      <c r="B26" s="216" t="s">
        <v>23</v>
      </c>
      <c r="C26" s="396" t="s">
        <v>80</v>
      </c>
      <c r="D26" s="396"/>
      <c r="E26" s="396"/>
      <c r="F26" s="396"/>
      <c r="H26" s="27"/>
      <c r="I26" s="27"/>
      <c r="J26" s="27"/>
    </row>
    <row r="27" spans="1:10" ht="17.25" customHeight="1" x14ac:dyDescent="0.25">
      <c r="A27" s="24" t="s">
        <v>113</v>
      </c>
      <c r="B27" s="25">
        <f>IFERROR(IF(Finansējums!G63/Finansējums!F63&lt;5%,0,1),1)</f>
        <v>1</v>
      </c>
      <c r="C27" s="18" t="s">
        <v>76</v>
      </c>
      <c r="D27" s="18"/>
      <c r="E27" s="18"/>
      <c r="F27" s="18"/>
      <c r="H27" s="18"/>
      <c r="I27" s="18"/>
      <c r="J27" s="18"/>
    </row>
    <row r="28" spans="1:10" x14ac:dyDescent="0.25">
      <c r="A28"/>
      <c r="B28"/>
      <c r="C28"/>
      <c r="D28"/>
      <c r="E28"/>
      <c r="F28"/>
    </row>
    <row r="29" spans="1:10" x14ac:dyDescent="0.25">
      <c r="A29" s="31"/>
      <c r="B29"/>
      <c r="C29"/>
      <c r="D29"/>
      <c r="E29"/>
      <c r="F29"/>
    </row>
    <row r="30" spans="1:10" s="26" customFormat="1" ht="30" x14ac:dyDescent="0.25">
      <c r="A30" s="215" t="s">
        <v>82</v>
      </c>
      <c r="B30" s="216" t="s">
        <v>23</v>
      </c>
      <c r="C30" s="396" t="s">
        <v>79</v>
      </c>
      <c r="D30" s="396"/>
      <c r="E30" s="396"/>
      <c r="F30" s="396"/>
    </row>
    <row r="31" spans="1:10" x14ac:dyDescent="0.25">
      <c r="A31" s="28" t="s">
        <v>77</v>
      </c>
      <c r="B31" s="29">
        <f>IF(Finansējums!H65&gt;=1,1,0)</f>
        <v>0</v>
      </c>
      <c r="C31" s="30"/>
      <c r="D31" s="30"/>
      <c r="E31" s="30"/>
      <c r="F31" s="30"/>
    </row>
    <row r="32" spans="1:10" ht="30" x14ac:dyDescent="0.25">
      <c r="A32" s="28" t="s">
        <v>78</v>
      </c>
      <c r="B32" s="29" t="str">
        <f>IF(B31=0,"N/A",IF(Finansējums!H65&lt;Finansējums!J65,0,1))</f>
        <v>N/A</v>
      </c>
      <c r="C32" s="29" t="s">
        <v>81</v>
      </c>
      <c r="D32" s="29"/>
      <c r="E32" s="29"/>
      <c r="F32" s="29"/>
    </row>
    <row r="33" customFormat="1" x14ac:dyDescent="0.25"/>
    <row r="34" customFormat="1" x14ac:dyDescent="0.25"/>
    <row r="35" customFormat="1" x14ac:dyDescent="0.25"/>
  </sheetData>
  <mergeCells count="3">
    <mergeCell ref="C26:F26"/>
    <mergeCell ref="C30:F30"/>
    <mergeCell ref="A1:F1"/>
  </mergeCells>
  <hyperlinks>
    <hyperlink ref="F11" r:id="rId1" xr:uid="{DF791258-47C6-4BC1-AA32-3E500C510AE7}"/>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CC5377C88C17F43A51C577BC99B167A" ma:contentTypeVersion="5" ma:contentTypeDescription="Create a new document." ma:contentTypeScope="" ma:versionID="ab1e63fc7d24e47aeca6d588469ff29c">
  <xsd:schema xmlns:xsd="http://www.w3.org/2001/XMLSchema" xmlns:xs="http://www.w3.org/2001/XMLSchema" xmlns:p="http://schemas.microsoft.com/office/2006/metadata/properties" xmlns:ns2="1292ee34-4d1a-4021-b06e-da1d4e4e8dad" xmlns:ns3="bc35ba10-ad87-4871-adb7-193f49ff68c8" targetNamespace="http://schemas.microsoft.com/office/2006/metadata/properties" ma:root="true" ma:fieldsID="e963a9175023c281f53193da9ddce0ec" ns2:_="" ns3:_="">
    <xsd:import namespace="1292ee34-4d1a-4021-b06e-da1d4e4e8dad"/>
    <xsd:import namespace="bc35ba10-ad87-4871-adb7-193f49ff68c8"/>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92ee34-4d1a-4021-b06e-da1d4e4e8da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c35ba10-ad87-4871-adb7-193f49ff68c8"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D14828B-F37B-457C-B868-7DD41186D961}">
  <ds:schemaRefs>
    <ds:schemaRef ds:uri="http://schemas.microsoft.com/sharepoint/v3/contenttype/forms"/>
  </ds:schemaRefs>
</ds:datastoreItem>
</file>

<file path=customXml/itemProps2.xml><?xml version="1.0" encoding="utf-8"?>
<ds:datastoreItem xmlns:ds="http://schemas.openxmlformats.org/officeDocument/2006/customXml" ds:itemID="{0CF0D21A-CC0D-4999-96CB-AA308833C3D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92ee34-4d1a-4021-b06e-da1d4e4e8dad"/>
    <ds:schemaRef ds:uri="bc35ba10-ad87-4871-adb7-193f49ff68c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CAE95F6-3381-4509-99BB-39C9F000DCE5}">
  <ds:schemaRefs>
    <ds:schemaRef ds:uri="http://schemas.openxmlformats.org/package/2006/metadata/core-properties"/>
    <ds:schemaRef ds:uri="http://schemas.microsoft.com/office/infopath/2007/PartnerControls"/>
    <ds:schemaRef ds:uri="http://schemas.microsoft.com/office/2006/documentManagement/types"/>
    <ds:schemaRef ds:uri="http://purl.org/dc/elements/1.1/"/>
    <ds:schemaRef ds:uri="http://purl.org/dc/terms/"/>
    <ds:schemaRef ds:uri="http://purl.org/dc/dcmitype/"/>
    <ds:schemaRef ds:uri="bc35ba10-ad87-4871-adb7-193f49ff68c8"/>
    <ds:schemaRef ds:uri="1292ee34-4d1a-4021-b06e-da1d4e4e8dad"/>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Tāme</vt:lpstr>
      <vt:lpstr>Atbalsta noteikšana no 11.2025</vt:lpstr>
      <vt:lpstr>Finansējums</vt:lpstr>
      <vt:lpstr>Līguma pielikums</vt:lpstr>
      <vt:lpstr>Faktisko izmaksu pārskats</vt:lpstr>
      <vt:lpstr>Aprekiniem</vt:lpstr>
      <vt:lpstr>Finansējums!Print_Area</vt:lpstr>
      <vt:lpstr>'Līguma pielikums'!Print_Area</vt:lpstr>
      <vt:lpstr>Tāme!Print_Area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Dace Pārupa</dc:creator>
  <cp:lastModifiedBy>Arnis Dzalbs</cp:lastModifiedBy>
  <cp:lastPrinted>2023-04-21T19:34:39Z</cp:lastPrinted>
  <dcterms:created xsi:type="dcterms:W3CDTF">2022-10-07T17:17:46Z</dcterms:created>
  <dcterms:modified xsi:type="dcterms:W3CDTF">2025-11-26T06:27:22Z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0x0101009CC5377C88C17F43A51C577BC99B167A</vt:lpwstr>
  </property>
</Properties>
</file>